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uppo\OneDrive\Desktop\"/>
    </mc:Choice>
  </mc:AlternateContent>
  <xr:revisionPtr revIDLastSave="0" documentId="8_{07075907-3EBE-4F0B-BFCA-6B38B0231B2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GPSA Recomended Payroll Ex" sheetId="1" r:id="rId1"/>
    <sheet name="Percentage Total" sheetId="2" state="hidden" r:id="rId2"/>
    <sheet name="National Minimum Pay Rules" sheetId="3" r:id="rId3"/>
    <sheet name="Validation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NjIibspnpdFbzBulIj0/6lqK2Sw=="/>
    </ext>
  </extLst>
</workbook>
</file>

<file path=xl/calcChain.xml><?xml version="1.0" encoding="utf-8"?>
<calcChain xmlns="http://schemas.openxmlformats.org/spreadsheetml/2006/main">
  <c r="C20" i="2" l="1"/>
  <c r="C19" i="2"/>
  <c r="B16" i="2"/>
  <c r="B20" i="2" s="1"/>
  <c r="D20" i="2" s="1"/>
  <c r="F8" i="2"/>
  <c r="E8" i="2"/>
  <c r="D8" i="2"/>
  <c r="C8" i="2"/>
  <c r="F7" i="2"/>
  <c r="E7" i="2"/>
  <c r="D7" i="2"/>
  <c r="C7" i="2"/>
  <c r="F5" i="2"/>
  <c r="E5" i="2"/>
  <c r="D5" i="2"/>
  <c r="C5" i="2"/>
  <c r="F4" i="2"/>
  <c r="E4" i="2"/>
  <c r="D4" i="2"/>
  <c r="C4" i="2"/>
  <c r="F3" i="2"/>
  <c r="F11" i="2" s="1"/>
  <c r="E3" i="2"/>
  <c r="E11" i="2" s="1"/>
  <c r="D3" i="2"/>
  <c r="D11" i="2" s="1"/>
  <c r="C3" i="2"/>
  <c r="C11" i="2" s="1"/>
  <c r="B2" i="2"/>
  <c r="G23" i="1"/>
  <c r="E23" i="1"/>
  <c r="H23" i="1" s="1"/>
  <c r="D23" i="1"/>
  <c r="G22" i="1"/>
  <c r="H22" i="1" s="1"/>
  <c r="E22" i="1"/>
  <c r="D22" i="1"/>
  <c r="G21" i="1"/>
  <c r="H21" i="1" s="1"/>
  <c r="E21" i="1"/>
  <c r="M22" i="1" s="1"/>
  <c r="L22" i="1" s="1"/>
  <c r="D21" i="1"/>
  <c r="G20" i="1"/>
  <c r="E20" i="1"/>
  <c r="H20" i="1" s="1"/>
  <c r="D20" i="1"/>
  <c r="G19" i="1"/>
  <c r="H19" i="1" s="1"/>
  <c r="E19" i="1"/>
  <c r="M20" i="1" s="1"/>
  <c r="L20" i="1" s="1"/>
  <c r="D19" i="1"/>
  <c r="G18" i="1"/>
  <c r="E18" i="1"/>
  <c r="H18" i="1" s="1"/>
  <c r="D18" i="1"/>
  <c r="G17" i="1"/>
  <c r="H17" i="1" s="1"/>
  <c r="E17" i="1"/>
  <c r="M18" i="1" s="1"/>
  <c r="L18" i="1" s="1"/>
  <c r="D17" i="1"/>
  <c r="G16" i="1"/>
  <c r="E16" i="1"/>
  <c r="H16" i="1" s="1"/>
  <c r="D16" i="1"/>
  <c r="G15" i="1"/>
  <c r="H15" i="1" s="1"/>
  <c r="E15" i="1"/>
  <c r="M16" i="1" s="1"/>
  <c r="L16" i="1" s="1"/>
  <c r="D15" i="1"/>
  <c r="G14" i="1"/>
  <c r="E14" i="1"/>
  <c r="H14" i="1" s="1"/>
  <c r="D14" i="1"/>
  <c r="G13" i="1"/>
  <c r="H13" i="1" s="1"/>
  <c r="E13" i="1"/>
  <c r="M14" i="1" s="1"/>
  <c r="L14" i="1" s="1"/>
  <c r="D13" i="1"/>
  <c r="M12" i="1"/>
  <c r="M25" i="1" s="1"/>
  <c r="L12" i="1"/>
  <c r="L25" i="1" s="1"/>
  <c r="G12" i="1"/>
  <c r="E12" i="1"/>
  <c r="H12" i="1" s="1"/>
  <c r="D12" i="1"/>
  <c r="I11" i="1"/>
  <c r="G11" i="1"/>
  <c r="G25" i="1" s="1"/>
  <c r="E11" i="1"/>
  <c r="H11" i="1" s="1"/>
  <c r="B11" i="1"/>
  <c r="B22" i="1" s="1"/>
  <c r="H4" i="1"/>
  <c r="F6" i="2" s="1"/>
  <c r="J11" i="1" l="1"/>
  <c r="H25" i="1"/>
  <c r="F10" i="2"/>
  <c r="B13" i="1"/>
  <c r="B17" i="1"/>
  <c r="B21" i="1"/>
  <c r="B6" i="2"/>
  <c r="B12" i="1"/>
  <c r="B16" i="1"/>
  <c r="B20" i="1"/>
  <c r="B3" i="2"/>
  <c r="B11" i="2" s="1"/>
  <c r="E5" i="1" s="1"/>
  <c r="C6" i="2"/>
  <c r="C10" i="2" s="1"/>
  <c r="D6" i="2"/>
  <c r="D10" i="2" s="1"/>
  <c r="B8" i="2"/>
  <c r="B19" i="2"/>
  <c r="D19" i="2" s="1"/>
  <c r="E25" i="1"/>
  <c r="B5" i="2"/>
  <c r="E6" i="2"/>
  <c r="E10" i="2" s="1"/>
  <c r="B15" i="1"/>
  <c r="B19" i="1"/>
  <c r="B23" i="1"/>
  <c r="B14" i="1"/>
  <c r="B18" i="1"/>
  <c r="B7" i="2"/>
  <c r="B4" i="2"/>
  <c r="B10" i="2" l="1"/>
  <c r="E6" i="1" s="1"/>
  <c r="M23" i="1"/>
  <c r="L23" i="1" s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6" authorId="0" shapeId="0" xr:uid="{00000000-0006-0000-0000-000001000000}">
      <text>
        <r>
          <rPr>
            <sz val="10"/>
            <color rgb="FF000000"/>
            <rFont val="Calibri"/>
            <scheme val="minor"/>
          </rPr>
          <t>======
ID#AAAAkJk3VFQ
Carla Taylor    (2022-11-17 06:38:06)
For accuracy, please select Locality from drop-down list above</t>
        </r>
      </text>
    </comment>
    <comment ref="F11" authorId="0" shapeId="0" xr:uid="{00000000-0006-0000-0000-000002000000}">
      <text>
        <r>
          <rPr>
            <sz val="10"/>
            <color rgb="FF000000"/>
            <rFont val="Calibri"/>
            <scheme val="minor"/>
          </rPr>
          <t>======
ID#AAAAMqm7qP4
tc={A7DF639C-44F4-454D-9017-38374CE91FAC}    (2021-05-18 02:14:25)
[Threaded comment]
Your version of Excel allows you to read this threaded comment; however, any edits to it will get removed if the file is opened in a newer version of Excel. Learn more: https://go.microsoft.com/fwlink/?linkid=870924
Comment:
    this should be manually entered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4zH+BBd6cU0icgzQOLiB/dojmQQ=="/>
    </ext>
  </extLst>
</comments>
</file>

<file path=xl/sharedStrings.xml><?xml version="1.0" encoding="utf-8"?>
<sst xmlns="http://schemas.openxmlformats.org/spreadsheetml/2006/main" count="114" uniqueCount="94">
  <si>
    <t>GP Registrar Name</t>
  </si>
  <si>
    <t xml:space="preserve">Term Start Date </t>
  </si>
  <si>
    <t xml:space="preserve">Term End Date </t>
  </si>
  <si>
    <t>Agreed %</t>
  </si>
  <si>
    <r>
      <rPr>
        <b/>
        <sz val="10"/>
        <color rgb="FF000000"/>
        <rFont val="Century Gothic"/>
      </rPr>
      <t>Locality</t>
    </r>
    <r>
      <rPr>
        <sz val="8"/>
        <color rgb="FF000000"/>
        <rFont val="Century Gothic"/>
      </rPr>
      <t xml:space="preserve"> (for Payroll Tax %)</t>
    </r>
  </si>
  <si>
    <t>VIC Urban</t>
  </si>
  <si>
    <t>Total Percentage benefit to employee</t>
  </si>
  <si>
    <t>Inclusive of Super</t>
  </si>
  <si>
    <t>Total Percentage cost to employer</t>
  </si>
  <si>
    <t>Inclusive of Payroll Tax and Workers Compensation Insurance expenses</t>
  </si>
  <si>
    <t>Total employment length</t>
  </si>
  <si>
    <t>Weeks</t>
  </si>
  <si>
    <t>FTE</t>
  </si>
  <si>
    <t>Week</t>
  </si>
  <si>
    <t>Total Hours/ Week</t>
  </si>
  <si>
    <t>Training Term</t>
  </si>
  <si>
    <t>Week Commencing</t>
  </si>
  <si>
    <t>Base Wage per NTCER</t>
  </si>
  <si>
    <t>Total Billings Generated by Registrar during the period</t>
  </si>
  <si>
    <t>Registrar percentage of total billings per recommended contract/ NTCER</t>
  </si>
  <si>
    <t>Percentage billings earned above below/ base Per NTCER</t>
  </si>
  <si>
    <t>Base 13 weeks per NTCER</t>
  </si>
  <si>
    <t>Percentage difference Payable calculated over 13 Week intervals based on example data</t>
  </si>
  <si>
    <t>Additional super payable at week 13 when percentage is greater than base</t>
  </si>
  <si>
    <t xml:space="preserve">10.5% Super Due on base per NTCER and Government Super Guarantee +Super top-up due every 13 weeks </t>
  </si>
  <si>
    <t>Assuming fortnightly payroll, the following would be paid (Gross) for this example following NTCER as recommended by GPSA</t>
  </si>
  <si>
    <t>Notes</t>
  </si>
  <si>
    <t>Options</t>
  </si>
  <si>
    <t>Total base payable per NTCER:</t>
  </si>
  <si>
    <t>Remaining Leave</t>
  </si>
  <si>
    <t>Percentage components</t>
  </si>
  <si>
    <t>%</t>
  </si>
  <si>
    <t xml:space="preserve">Agreed Percentage </t>
  </si>
  <si>
    <t>Annual leave</t>
  </si>
  <si>
    <t>Sick leave</t>
  </si>
  <si>
    <t>Workers compensation insurance</t>
  </si>
  <si>
    <t>Payroll tax</t>
  </si>
  <si>
    <t>Superannuation Guarantee</t>
  </si>
  <si>
    <t>Long Service Leave provision</t>
  </si>
  <si>
    <t>Total Cost of Employment</t>
  </si>
  <si>
    <t>Total Benefit to Employee</t>
  </si>
  <si>
    <t>(Payroll tax excluded)</t>
  </si>
  <si>
    <t>LSL %</t>
  </si>
  <si>
    <t>Legislated  LSL Provision = 1/60</t>
  </si>
  <si>
    <t>VIC</t>
  </si>
  <si>
    <t>Time interval based on full time equivalent</t>
  </si>
  <si>
    <t>LSL%</t>
  </si>
  <si>
    <r>
      <rPr>
        <b/>
        <sz val="11"/>
        <color theme="1"/>
        <rFont val="Calibri"/>
      </rPr>
      <t xml:space="preserve">7 years </t>
    </r>
    <r>
      <rPr>
        <sz val="10"/>
        <color rgb="FF000000"/>
        <rFont val="Arial"/>
      </rPr>
      <t>- legislated to be accessible prorata in Vic from 7 years</t>
    </r>
  </si>
  <si>
    <t>10 years</t>
  </si>
  <si>
    <t>GPT1</t>
  </si>
  <si>
    <t>Payment for ordinary hours for a registrar at the GPT1 level is calculated over a 3 monthly cycle and will be the higher of a) or b) below.</t>
  </si>
  <si>
    <t>a) The base rate of pay for a full-time registrar from 1 July 2022 is $79,634.70 ($1,531.44/week), plus the statutory rate of superannuation as determined by the Commonwealth, currently 10.5%</t>
  </si>
  <si>
    <t>b) 49.49% comprising 44.79% of in-hours, after hours and on-call gross billings or receipts, plus the statutory rate of superannuation as determined by the Commonwealth, currently 10.5% (‘the percentage’).</t>
  </si>
  <si>
    <t>GPT2</t>
  </si>
  <si>
    <t>Payment for ordinary hours for a registrar at the GPT2 level is calculated over a 3 monthly cycle and will be the higher of a) or b) below.</t>
  </si>
  <si>
    <t>a) The base rate of pay for a full-time registrar is $95,741.95 ($1,841.19/week), plus the statutory rate of superannuation as determined by the Commonwealth, currently 10.5%.</t>
  </si>
  <si>
    <t>b) 49.49% comprising 44.79% of in-hours after hours and on-call gross billings or receipts, plus the statutory rate of superannuation as determined by the Commonwealth, currently 10.5% (‘the percentage’).</t>
  </si>
  <si>
    <t>GPT3 and above</t>
  </si>
  <si>
    <t>Payment for ordinary hours for a registrar at the GPT3 level is calculated over a 3 monthly cycle and will be the higher of a) or b) below.</t>
  </si>
  <si>
    <t xml:space="preserve">National Terms and Conditions for the Employment of Registrars </t>
  </si>
  <si>
    <t>a) The base rate of pay for a full-time registrar is $102,254.10 ($1,966.43/week), plus the statutory rate of superannuation as determined by the Commonwealth, currently 10.5%</t>
  </si>
  <si>
    <t>Rates</t>
  </si>
  <si>
    <t xml:space="preserve">   %</t>
  </si>
  <si>
    <t>State / Territory</t>
  </si>
  <si>
    <t>Locality of Practice</t>
  </si>
  <si>
    <t>Select from List</t>
  </si>
  <si>
    <t>Term 1</t>
  </si>
  <si>
    <t>WA</t>
  </si>
  <si>
    <t>Rural</t>
  </si>
  <si>
    <t>ACT Rural</t>
  </si>
  <si>
    <t>Term 2</t>
  </si>
  <si>
    <t>SA</t>
  </si>
  <si>
    <t>Urban</t>
  </si>
  <si>
    <t>ACT Urban</t>
  </si>
  <si>
    <t>Term 3</t>
  </si>
  <si>
    <t>NT</t>
  </si>
  <si>
    <t>NSW Rural</t>
  </si>
  <si>
    <t>Term 4</t>
  </si>
  <si>
    <t>ACT</t>
  </si>
  <si>
    <t>NSW Urban</t>
  </si>
  <si>
    <t>NT Rural</t>
  </si>
  <si>
    <t>NSW</t>
  </si>
  <si>
    <t>NT Urban</t>
  </si>
  <si>
    <t>QLD</t>
  </si>
  <si>
    <t>QLD Rural</t>
  </si>
  <si>
    <t>TAS</t>
  </si>
  <si>
    <t>QLD Urban</t>
  </si>
  <si>
    <t>SA Rural</t>
  </si>
  <si>
    <t>SA Urban</t>
  </si>
  <si>
    <t>TAS Rural</t>
  </si>
  <si>
    <t>TAS Urban</t>
  </si>
  <si>
    <t>VIC Rural</t>
  </si>
  <si>
    <t>WA Rural</t>
  </si>
  <si>
    <t>WA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</si>
</sst>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0.000"/>
    <numFmt numFmtId="165" formatCode="_-* #,##0.00_-;\-* #,##0.00_-;_-* &quot;-&quot;??_-;_-@"/>
    <numFmt numFmtId="166" formatCode="_-&quot;$&quot;* #,##0.00_-;\-&quot;$&quot;* #,##0.00_-;_-&quot;$&quot;* &quot;-&quot;??_-;_-@"/>
  </numFmts>
  <fonts count="30" x14ac:knownFonts="1">
    <font>
      <sz val="10"/>
      <color rgb="FF000000"/>
      <name val="Calibri"/>
      <scheme val="minor"/>
    </font>
    <font>
      <b/>
      <sz val="10"/>
      <color rgb="FF000000"/>
      <name val="Century Gothic"/>
    </font>
    <font>
      <sz val="10"/>
      <color rgb="FF000000"/>
      <name val="Century Gothic"/>
    </font>
    <font>
      <sz val="10"/>
      <name val="Calibri"/>
    </font>
    <font>
      <sz val="10"/>
      <color theme="1"/>
      <name val="Century Gothic"/>
    </font>
    <font>
      <sz val="10"/>
      <color rgb="FF1E4E79"/>
      <name val="Century Gothic"/>
    </font>
    <font>
      <b/>
      <sz val="8"/>
      <color theme="1"/>
      <name val="Century Gothic"/>
    </font>
    <font>
      <b/>
      <sz val="8"/>
      <color rgb="FF000000"/>
      <name val="Century Gothic"/>
    </font>
    <font>
      <sz val="8"/>
      <color theme="1"/>
      <name val="Century Gothic"/>
    </font>
    <font>
      <sz val="8"/>
      <color rgb="FF000000"/>
      <name val="Century Gothic"/>
    </font>
    <font>
      <b/>
      <sz val="8"/>
      <color rgb="FF008000"/>
      <name val="Century Gothic"/>
    </font>
    <font>
      <sz val="10"/>
      <color rgb="FF31859B"/>
      <name val="Century Gothic"/>
    </font>
    <font>
      <b/>
      <sz val="10"/>
      <color rgb="FF008000"/>
      <name val="Century Gothic"/>
    </font>
    <font>
      <b/>
      <sz val="10"/>
      <color theme="1"/>
      <name val="Century Gothic"/>
    </font>
    <font>
      <sz val="11"/>
      <color theme="1"/>
      <name val="Calibri"/>
    </font>
    <font>
      <b/>
      <sz val="11"/>
      <color theme="1"/>
      <name val="Calibri"/>
    </font>
    <font>
      <b/>
      <sz val="10"/>
      <color rgb="FF1F3864"/>
      <name val="Arial"/>
    </font>
    <font>
      <sz val="10"/>
      <color rgb="FF000000"/>
      <name val="Arial"/>
    </font>
    <font>
      <sz val="10"/>
      <color rgb="FF2F5496"/>
      <name val="Arial"/>
    </font>
    <font>
      <b/>
      <sz val="10"/>
      <color rgb="FF2F5496"/>
      <name val="Arial"/>
    </font>
    <font>
      <b/>
      <sz val="10"/>
      <color rgb="FF833C0B"/>
      <name val="Arial"/>
    </font>
    <font>
      <sz val="10"/>
      <color rgb="FFC55A11"/>
      <name val="Arial"/>
    </font>
    <font>
      <b/>
      <sz val="10"/>
      <color rgb="FFC55A11"/>
      <name val="Arial"/>
    </font>
    <font>
      <b/>
      <sz val="10"/>
      <color rgb="FF548135"/>
      <name val="Arial"/>
    </font>
    <font>
      <sz val="10"/>
      <color rgb="FF548135"/>
      <name val="Arial"/>
    </font>
    <font>
      <sz val="10"/>
      <color rgb="FFA8D08D"/>
      <name val="Arial"/>
    </font>
    <font>
      <b/>
      <sz val="10"/>
      <color rgb="FFA8D08D"/>
      <name val="Arial"/>
    </font>
    <font>
      <sz val="10"/>
      <color theme="1"/>
      <name val="Calibri"/>
    </font>
    <font>
      <sz val="10"/>
      <color rgb="FF000000"/>
      <name val="Calibri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1"/>
        <bgColor theme="1"/>
      </patternFill>
    </fill>
    <fill>
      <patternFill patternType="solid">
        <fgColor rgb="FFB6DDE8"/>
        <bgColor rgb="FFB6DDE8"/>
      </patternFill>
    </fill>
    <fill>
      <patternFill patternType="solid">
        <fgColor rgb="FFD9E2F3"/>
        <bgColor rgb="FFD9E2F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2" borderId="4" xfId="0" applyNumberFormat="1" applyFont="1" applyFill="1" applyBorder="1"/>
    <xf numFmtId="10" fontId="2" fillId="2" borderId="4" xfId="0" applyNumberFormat="1" applyFont="1" applyFill="1" applyBorder="1"/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164" fontId="2" fillId="2" borderId="4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8" fontId="6" fillId="4" borderId="4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6" fontId="10" fillId="2" borderId="4" xfId="0" applyNumberFormat="1" applyFont="1" applyFill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8" fontId="9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6" fontId="11" fillId="2" borderId="10" xfId="0" applyNumberFormat="1" applyFont="1" applyFill="1" applyBorder="1"/>
    <xf numFmtId="14" fontId="8" fillId="0" borderId="4" xfId="0" applyNumberFormat="1" applyFont="1" applyBorder="1" applyAlignment="1">
      <alignment horizontal="center"/>
    </xf>
    <xf numFmtId="166" fontId="11" fillId="2" borderId="4" xfId="0" applyNumberFormat="1" applyFont="1" applyFill="1" applyBorder="1"/>
    <xf numFmtId="166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4" fillId="2" borderId="4" xfId="0" applyFont="1" applyFill="1" applyBorder="1"/>
    <xf numFmtId="166" fontId="8" fillId="0" borderId="4" xfId="0" applyNumberFormat="1" applyFont="1" applyBorder="1" applyAlignment="1">
      <alignment horizontal="left"/>
    </xf>
    <xf numFmtId="166" fontId="8" fillId="0" borderId="4" xfId="0" applyNumberFormat="1" applyFont="1" applyBorder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0" xfId="0" applyNumberFormat="1" applyFont="1"/>
    <xf numFmtId="166" fontId="1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166" fontId="4" fillId="0" borderId="0" xfId="0" applyNumberFormat="1" applyFont="1"/>
    <xf numFmtId="8" fontId="4" fillId="0" borderId="0" xfId="0" applyNumberFormat="1" applyFont="1"/>
    <xf numFmtId="0" fontId="11" fillId="0" borderId="0" xfId="0" applyFont="1"/>
    <xf numFmtId="166" fontId="13" fillId="0" borderId="0" xfId="0" applyNumberFormat="1" applyFont="1"/>
    <xf numFmtId="8" fontId="13" fillId="0" borderId="0" xfId="0" applyNumberFormat="1" applyFont="1"/>
    <xf numFmtId="0" fontId="14" fillId="5" borderId="4" xfId="0" applyFont="1" applyFill="1" applyBorder="1"/>
    <xf numFmtId="0" fontId="14" fillId="5" borderId="4" xfId="0" applyFont="1" applyFill="1" applyBorder="1" applyAlignment="1">
      <alignment horizontal="center" vertical="center"/>
    </xf>
    <xf numFmtId="0" fontId="14" fillId="0" borderId="0" xfId="0" applyFont="1"/>
    <xf numFmtId="0" fontId="15" fillId="0" borderId="4" xfId="0" applyFont="1" applyBorder="1"/>
    <xf numFmtId="10" fontId="14" fillId="0" borderId="4" xfId="0" applyNumberFormat="1" applyFont="1" applyBorder="1"/>
    <xf numFmtId="9" fontId="14" fillId="0" borderId="4" xfId="0" applyNumberFormat="1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4" fillId="0" borderId="0" xfId="0" applyNumberFormat="1" applyFont="1"/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8" fontId="8" fillId="0" borderId="9" xfId="0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2" xfId="0" applyFont="1" applyBorder="1"/>
    <xf numFmtId="166" fontId="8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5" xfId="0" applyFont="1" applyBorder="1"/>
    <xf numFmtId="0" fontId="4" fillId="0" borderId="7" xfId="0" applyFont="1" applyBorder="1" applyAlignment="1">
      <alignment horizontal="center"/>
    </xf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C1"/>
    </sheetView>
  </sheetViews>
  <sheetFormatPr defaultColWidth="14.4140625" defaultRowHeight="15" customHeight="1" x14ac:dyDescent="0.35"/>
  <cols>
    <col min="1" max="1" width="8" customWidth="1"/>
    <col min="2" max="2" width="11.83203125" customWidth="1"/>
    <col min="3" max="3" width="9.4140625" customWidth="1"/>
    <col min="4" max="4" width="13.25" customWidth="1"/>
    <col min="5" max="5" width="12.58203125" customWidth="1"/>
    <col min="6" max="6" width="12.1640625" customWidth="1"/>
    <col min="7" max="7" width="16.4140625" customWidth="1"/>
    <col min="8" max="8" width="15.1640625" customWidth="1"/>
    <col min="9" max="9" width="15.25" customWidth="1"/>
    <col min="10" max="10" width="15.1640625" customWidth="1"/>
    <col min="11" max="11" width="12.4140625" customWidth="1"/>
    <col min="12" max="12" width="17.1640625" customWidth="1"/>
    <col min="13" max="13" width="21.25" customWidth="1"/>
    <col min="14" max="14" width="43.6640625" customWidth="1"/>
    <col min="15" max="25" width="8.6640625" customWidth="1"/>
  </cols>
  <sheetData>
    <row r="1" spans="1:26" ht="15" customHeight="1" x14ac:dyDescent="0.35">
      <c r="A1" s="75" t="s">
        <v>0</v>
      </c>
      <c r="B1" s="76"/>
      <c r="C1" s="76"/>
      <c r="D1" s="77"/>
      <c r="E1" s="78"/>
      <c r="F1" s="7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5">
      <c r="A2" s="75" t="s">
        <v>1</v>
      </c>
      <c r="B2" s="76"/>
      <c r="C2" s="76"/>
      <c r="D2" s="3"/>
      <c r="E2" s="80" t="s">
        <v>2</v>
      </c>
      <c r="F2" s="76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5">
      <c r="A4" s="2"/>
      <c r="B4" s="1" t="s">
        <v>3</v>
      </c>
      <c r="C4" s="4">
        <v>0.44790000000000002</v>
      </c>
      <c r="D4" s="2"/>
      <c r="E4" s="81" t="s">
        <v>4</v>
      </c>
      <c r="F4" s="82"/>
      <c r="G4" s="6" t="s">
        <v>5</v>
      </c>
      <c r="H4" s="7">
        <f>VLOOKUP(G4,Validation!K2:L17,2,FALSE)</f>
        <v>4.8500000000000001E-2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5">
      <c r="A5" s="8" t="s">
        <v>6</v>
      </c>
      <c r="B5" s="2"/>
      <c r="C5" s="2"/>
      <c r="D5" s="2"/>
      <c r="E5" s="9">
        <f>LOOKUP(C4,'Percentage Total'!B2:F2,'Percentage Total'!B11:F11)</f>
        <v>0.55627687014930005</v>
      </c>
      <c r="F5" s="10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5">
      <c r="A6" s="8" t="s">
        <v>8</v>
      </c>
      <c r="B6" s="2"/>
      <c r="C6" s="2"/>
      <c r="D6" s="2"/>
      <c r="E6" s="11">
        <f>LOOKUP(C4,'Percentage Total'!B2:F2,'Percentage Total'!B10:F10)</f>
        <v>0.57800002014929996</v>
      </c>
      <c r="F6" s="10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5">
      <c r="A7" s="2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5">
      <c r="A8" s="2" t="s">
        <v>10</v>
      </c>
      <c r="B8" s="2"/>
      <c r="C8" s="2"/>
      <c r="D8" s="12">
        <v>26</v>
      </c>
      <c r="E8" s="2" t="s">
        <v>11</v>
      </c>
      <c r="F8" s="5" t="s">
        <v>12</v>
      </c>
      <c r="G8" s="13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3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"/>
    </row>
    <row r="10" spans="1:26" ht="72" x14ac:dyDescent="0.35">
      <c r="A10" s="14" t="s">
        <v>13</v>
      </c>
      <c r="B10" s="14" t="s">
        <v>14</v>
      </c>
      <c r="C10" s="14" t="s">
        <v>15</v>
      </c>
      <c r="D10" s="14" t="s">
        <v>16</v>
      </c>
      <c r="E10" s="15" t="s">
        <v>17</v>
      </c>
      <c r="F10" s="14" t="s">
        <v>18</v>
      </c>
      <c r="G10" s="14" t="s">
        <v>19</v>
      </c>
      <c r="H10" s="16" t="s">
        <v>20</v>
      </c>
      <c r="I10" s="14" t="s">
        <v>21</v>
      </c>
      <c r="J10" s="14" t="s">
        <v>22</v>
      </c>
      <c r="K10" s="14" t="s">
        <v>23</v>
      </c>
      <c r="L10" s="14" t="s">
        <v>24</v>
      </c>
      <c r="M10" s="17" t="s">
        <v>25</v>
      </c>
      <c r="N10" s="14" t="s">
        <v>26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"/>
      <c r="Z10" s="2"/>
    </row>
    <row r="11" spans="1:26" ht="12" customHeight="1" x14ac:dyDescent="0.35">
      <c r="A11" s="19">
        <v>1</v>
      </c>
      <c r="B11" s="19">
        <f>38*G8</f>
        <v>38</v>
      </c>
      <c r="C11" s="20" t="s">
        <v>27</v>
      </c>
      <c r="D11" s="21"/>
      <c r="E11" s="22" t="e">
        <f>LOOKUP(C11,Validation!$A$2:$A$5,Validation!$D$2:$D$5)*$G$8</f>
        <v>#N/A</v>
      </c>
      <c r="F11" s="23"/>
      <c r="G11" s="24">
        <f t="shared" ref="G11:G23" si="0">F11*$C$4</f>
        <v>0</v>
      </c>
      <c r="H11" s="25" t="e">
        <f t="shared" ref="H11:H23" si="1">G11-E11</f>
        <v>#N/A</v>
      </c>
      <c r="I11" s="74" t="e">
        <f>SUM(E11:E23)</f>
        <v>#N/A</v>
      </c>
      <c r="J11" s="71" t="e">
        <f>IF(SUM(H11:H23)&lt;0,"No Percentage Payable",SUM(H11:H23))</f>
        <v>#N/A</v>
      </c>
      <c r="K11" s="74" t="e">
        <f>IF(J11="no percentage payable","Nil to Pay",J11*0.105)</f>
        <v>#N/A</v>
      </c>
      <c r="L11" s="26"/>
      <c r="M11" s="27"/>
      <c r="N11" s="2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"/>
      <c r="Z11" s="2"/>
    </row>
    <row r="12" spans="1:26" ht="12" customHeight="1" x14ac:dyDescent="0.35">
      <c r="A12" s="19">
        <v>2</v>
      </c>
      <c r="B12" s="19">
        <f t="shared" ref="B12:B23" si="2">$B$11</f>
        <v>38</v>
      </c>
      <c r="C12" s="20" t="s">
        <v>27</v>
      </c>
      <c r="D12" s="29" t="str">
        <f t="shared" ref="D12:D23" si="3">IF(ISBLANK($D$11), "",D11+7)</f>
        <v/>
      </c>
      <c r="E12" s="22" t="e">
        <f>LOOKUP(C12,Validation!$A$2:$A$5,Validation!$D$2:$D$5)*$G$8</f>
        <v>#N/A</v>
      </c>
      <c r="F12" s="23"/>
      <c r="G12" s="24">
        <f t="shared" si="0"/>
        <v>0</v>
      </c>
      <c r="H12" s="25" t="e">
        <f t="shared" si="1"/>
        <v>#N/A</v>
      </c>
      <c r="I12" s="72"/>
      <c r="J12" s="72"/>
      <c r="K12" s="72"/>
      <c r="L12" s="26" t="e">
        <f>M12*0.105</f>
        <v>#N/A</v>
      </c>
      <c r="M12" s="26" t="e">
        <f>E11+E12</f>
        <v>#N/A</v>
      </c>
      <c r="N12" s="3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"/>
      <c r="Z12" s="2"/>
    </row>
    <row r="13" spans="1:26" ht="12" customHeight="1" x14ac:dyDescent="0.35">
      <c r="A13" s="19">
        <v>3</v>
      </c>
      <c r="B13" s="19">
        <f t="shared" si="2"/>
        <v>38</v>
      </c>
      <c r="C13" s="20" t="s">
        <v>27</v>
      </c>
      <c r="D13" s="29" t="str">
        <f t="shared" si="3"/>
        <v/>
      </c>
      <c r="E13" s="22" t="e">
        <f>LOOKUP(C13,Validation!$A$2:$A$5,Validation!$D$2:$D$5)*$G$8</f>
        <v>#N/A</v>
      </c>
      <c r="F13" s="23"/>
      <c r="G13" s="24">
        <f t="shared" si="0"/>
        <v>0</v>
      </c>
      <c r="H13" s="25" t="e">
        <f t="shared" si="1"/>
        <v>#N/A</v>
      </c>
      <c r="I13" s="72"/>
      <c r="J13" s="72"/>
      <c r="K13" s="72"/>
      <c r="L13" s="26"/>
      <c r="M13" s="27"/>
      <c r="N13" s="3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"/>
      <c r="Z13" s="2"/>
    </row>
    <row r="14" spans="1:26" ht="12" customHeight="1" x14ac:dyDescent="0.35">
      <c r="A14" s="19">
        <v>4</v>
      </c>
      <c r="B14" s="19">
        <f t="shared" si="2"/>
        <v>38</v>
      </c>
      <c r="C14" s="20" t="s">
        <v>27</v>
      </c>
      <c r="D14" s="29" t="str">
        <f t="shared" si="3"/>
        <v/>
      </c>
      <c r="E14" s="22" t="e">
        <f>LOOKUP(C14,Validation!$A$2:$A$5,Validation!$D$2:$D$5)*$G$8</f>
        <v>#N/A</v>
      </c>
      <c r="F14" s="23"/>
      <c r="G14" s="24">
        <f t="shared" si="0"/>
        <v>0</v>
      </c>
      <c r="H14" s="25" t="e">
        <f t="shared" si="1"/>
        <v>#N/A</v>
      </c>
      <c r="I14" s="72"/>
      <c r="J14" s="72"/>
      <c r="K14" s="72"/>
      <c r="L14" s="26" t="e">
        <f>M14*0.105</f>
        <v>#N/A</v>
      </c>
      <c r="M14" s="26" t="e">
        <f>E13+E14</f>
        <v>#N/A</v>
      </c>
      <c r="N14" s="3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"/>
      <c r="Z14" s="2"/>
    </row>
    <row r="15" spans="1:26" ht="12" customHeight="1" x14ac:dyDescent="0.35">
      <c r="A15" s="19">
        <v>5</v>
      </c>
      <c r="B15" s="19">
        <f t="shared" si="2"/>
        <v>38</v>
      </c>
      <c r="C15" s="20" t="s">
        <v>27</v>
      </c>
      <c r="D15" s="29" t="str">
        <f t="shared" si="3"/>
        <v/>
      </c>
      <c r="E15" s="22" t="e">
        <f>LOOKUP(C15,Validation!$A$2:$A$5,Validation!$D$2:$D$5)*$G$8</f>
        <v>#N/A</v>
      </c>
      <c r="F15" s="23"/>
      <c r="G15" s="24">
        <f t="shared" si="0"/>
        <v>0</v>
      </c>
      <c r="H15" s="25" t="e">
        <f t="shared" si="1"/>
        <v>#N/A</v>
      </c>
      <c r="I15" s="72"/>
      <c r="J15" s="72"/>
      <c r="K15" s="72"/>
      <c r="L15" s="26"/>
      <c r="M15" s="27"/>
      <c r="N15" s="3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"/>
      <c r="Z15" s="2"/>
    </row>
    <row r="16" spans="1:26" ht="12" customHeight="1" x14ac:dyDescent="0.35">
      <c r="A16" s="19">
        <v>6</v>
      </c>
      <c r="B16" s="19">
        <f t="shared" si="2"/>
        <v>38</v>
      </c>
      <c r="C16" s="20" t="s">
        <v>27</v>
      </c>
      <c r="D16" s="29" t="str">
        <f t="shared" si="3"/>
        <v/>
      </c>
      <c r="E16" s="22" t="e">
        <f>LOOKUP(C16,Validation!$A$2:$A$5,Validation!$D$2:$D$5)*$G$8</f>
        <v>#N/A</v>
      </c>
      <c r="F16" s="23"/>
      <c r="G16" s="24">
        <f t="shared" si="0"/>
        <v>0</v>
      </c>
      <c r="H16" s="25" t="e">
        <f t="shared" si="1"/>
        <v>#N/A</v>
      </c>
      <c r="I16" s="72"/>
      <c r="J16" s="72"/>
      <c r="K16" s="72"/>
      <c r="L16" s="26" t="e">
        <f>M16*0.105</f>
        <v>#N/A</v>
      </c>
      <c r="M16" s="26" t="e">
        <f>E15+E16</f>
        <v>#N/A</v>
      </c>
      <c r="N16" s="3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  <c r="Z16" s="2"/>
    </row>
    <row r="17" spans="1:26" ht="12" customHeight="1" x14ac:dyDescent="0.35">
      <c r="A17" s="19">
        <v>7</v>
      </c>
      <c r="B17" s="19">
        <f t="shared" si="2"/>
        <v>38</v>
      </c>
      <c r="C17" s="20" t="s">
        <v>27</v>
      </c>
      <c r="D17" s="29" t="str">
        <f t="shared" si="3"/>
        <v/>
      </c>
      <c r="E17" s="22" t="e">
        <f>LOOKUP(C17,Validation!$A$2:$A$5,Validation!$D$2:$D$5)*$G$8</f>
        <v>#N/A</v>
      </c>
      <c r="F17" s="23"/>
      <c r="G17" s="24">
        <f t="shared" si="0"/>
        <v>0</v>
      </c>
      <c r="H17" s="25" t="e">
        <f t="shared" si="1"/>
        <v>#N/A</v>
      </c>
      <c r="I17" s="72"/>
      <c r="J17" s="72"/>
      <c r="K17" s="72"/>
      <c r="L17" s="26"/>
      <c r="M17" s="27"/>
      <c r="N17" s="3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  <c r="Z17" s="2"/>
    </row>
    <row r="18" spans="1:26" ht="12" customHeight="1" x14ac:dyDescent="0.35">
      <c r="A18" s="19">
        <v>8</v>
      </c>
      <c r="B18" s="19">
        <f t="shared" si="2"/>
        <v>38</v>
      </c>
      <c r="C18" s="20" t="s">
        <v>27</v>
      </c>
      <c r="D18" s="29" t="str">
        <f t="shared" si="3"/>
        <v/>
      </c>
      <c r="E18" s="22" t="e">
        <f>LOOKUP(C18,Validation!$A$2:$A$5,Validation!$D$2:$D$5)*$G$8</f>
        <v>#N/A</v>
      </c>
      <c r="F18" s="23"/>
      <c r="G18" s="24">
        <f t="shared" si="0"/>
        <v>0</v>
      </c>
      <c r="H18" s="25" t="e">
        <f t="shared" si="1"/>
        <v>#N/A</v>
      </c>
      <c r="I18" s="72"/>
      <c r="J18" s="72"/>
      <c r="K18" s="72"/>
      <c r="L18" s="26" t="e">
        <f>M18*0.105</f>
        <v>#N/A</v>
      </c>
      <c r="M18" s="26" t="e">
        <f>E17+E18</f>
        <v>#N/A</v>
      </c>
      <c r="N18" s="3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  <c r="Z18" s="2"/>
    </row>
    <row r="19" spans="1:26" ht="12" customHeight="1" x14ac:dyDescent="0.35">
      <c r="A19" s="19">
        <v>9</v>
      </c>
      <c r="B19" s="19">
        <f t="shared" si="2"/>
        <v>38</v>
      </c>
      <c r="C19" s="20" t="s">
        <v>27</v>
      </c>
      <c r="D19" s="29" t="str">
        <f t="shared" si="3"/>
        <v/>
      </c>
      <c r="E19" s="22" t="e">
        <f>LOOKUP(C19,Validation!$A$2:$A$5,Validation!$D$2:$D$5)*$G$8</f>
        <v>#N/A</v>
      </c>
      <c r="F19" s="23"/>
      <c r="G19" s="24">
        <f t="shared" si="0"/>
        <v>0</v>
      </c>
      <c r="H19" s="25" t="e">
        <f t="shared" si="1"/>
        <v>#N/A</v>
      </c>
      <c r="I19" s="72"/>
      <c r="J19" s="72"/>
      <c r="K19" s="72"/>
      <c r="L19" s="26"/>
      <c r="M19" s="27"/>
      <c r="N19" s="3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  <c r="Z19" s="2"/>
    </row>
    <row r="20" spans="1:26" ht="12" customHeight="1" x14ac:dyDescent="0.35">
      <c r="A20" s="19">
        <v>10</v>
      </c>
      <c r="B20" s="19">
        <f t="shared" si="2"/>
        <v>38</v>
      </c>
      <c r="C20" s="20" t="s">
        <v>27</v>
      </c>
      <c r="D20" s="29" t="str">
        <f t="shared" si="3"/>
        <v/>
      </c>
      <c r="E20" s="22" t="e">
        <f>LOOKUP(C20,Validation!$A$2:$A$5,Validation!$D$2:$D$5)*$G$8</f>
        <v>#N/A</v>
      </c>
      <c r="F20" s="23"/>
      <c r="G20" s="24">
        <f t="shared" si="0"/>
        <v>0</v>
      </c>
      <c r="H20" s="25" t="e">
        <f t="shared" si="1"/>
        <v>#N/A</v>
      </c>
      <c r="I20" s="72"/>
      <c r="J20" s="72"/>
      <c r="K20" s="72"/>
      <c r="L20" s="26" t="e">
        <f>M20*0.105</f>
        <v>#N/A</v>
      </c>
      <c r="M20" s="26" t="e">
        <f>E19+E20</f>
        <v>#N/A</v>
      </c>
      <c r="N20" s="3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  <c r="Z20" s="2"/>
    </row>
    <row r="21" spans="1:26" ht="12" customHeight="1" x14ac:dyDescent="0.35">
      <c r="A21" s="19">
        <v>11</v>
      </c>
      <c r="B21" s="19">
        <f t="shared" si="2"/>
        <v>38</v>
      </c>
      <c r="C21" s="20" t="s">
        <v>27</v>
      </c>
      <c r="D21" s="29" t="str">
        <f t="shared" si="3"/>
        <v/>
      </c>
      <c r="E21" s="22" t="e">
        <f>LOOKUP(C21,Validation!$A$2:$A$5,Validation!$D$2:$D$5)*$G$8</f>
        <v>#N/A</v>
      </c>
      <c r="F21" s="23"/>
      <c r="G21" s="24">
        <f t="shared" si="0"/>
        <v>0</v>
      </c>
      <c r="H21" s="25" t="e">
        <f t="shared" si="1"/>
        <v>#N/A</v>
      </c>
      <c r="I21" s="72"/>
      <c r="J21" s="72"/>
      <c r="K21" s="72"/>
      <c r="L21" s="26"/>
      <c r="M21" s="27"/>
      <c r="N21" s="3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  <c r="Z21" s="2"/>
    </row>
    <row r="22" spans="1:26" ht="12" customHeight="1" x14ac:dyDescent="0.35">
      <c r="A22" s="19">
        <v>12</v>
      </c>
      <c r="B22" s="19">
        <f t="shared" si="2"/>
        <v>38</v>
      </c>
      <c r="C22" s="20" t="s">
        <v>27</v>
      </c>
      <c r="D22" s="29" t="str">
        <f t="shared" si="3"/>
        <v/>
      </c>
      <c r="E22" s="22" t="e">
        <f>LOOKUP(C22,Validation!$A$2:$A$5,Validation!$D$2:$D$5)*$G$8</f>
        <v>#N/A</v>
      </c>
      <c r="F22" s="23"/>
      <c r="G22" s="24">
        <f t="shared" si="0"/>
        <v>0</v>
      </c>
      <c r="H22" s="25" t="e">
        <f t="shared" si="1"/>
        <v>#N/A</v>
      </c>
      <c r="I22" s="72"/>
      <c r="J22" s="72"/>
      <c r="K22" s="72"/>
      <c r="L22" s="26" t="e">
        <f>M22*0.105</f>
        <v>#N/A</v>
      </c>
      <c r="M22" s="26" t="e">
        <f>E21+E22</f>
        <v>#N/A</v>
      </c>
      <c r="N22" s="3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  <c r="Z22" s="2"/>
    </row>
    <row r="23" spans="1:26" ht="15.75" customHeight="1" x14ac:dyDescent="0.35">
      <c r="A23" s="19">
        <v>13</v>
      </c>
      <c r="B23" s="19">
        <f t="shared" si="2"/>
        <v>38</v>
      </c>
      <c r="C23" s="20" t="s">
        <v>27</v>
      </c>
      <c r="D23" s="29" t="str">
        <f t="shared" si="3"/>
        <v/>
      </c>
      <c r="E23" s="22" t="e">
        <f>LOOKUP(C23,Validation!$A$2:$A$5,Validation!$D$2:$D$5)*$G$8</f>
        <v>#N/A</v>
      </c>
      <c r="F23" s="23"/>
      <c r="G23" s="24">
        <f t="shared" si="0"/>
        <v>0</v>
      </c>
      <c r="H23" s="25" t="e">
        <f t="shared" si="1"/>
        <v>#N/A</v>
      </c>
      <c r="I23" s="73"/>
      <c r="J23" s="73"/>
      <c r="K23" s="73"/>
      <c r="L23" s="34" t="e">
        <f>IF(M23="No Percentage Payable","Nil to Pay",M23*0.105)</f>
        <v>#N/A</v>
      </c>
      <c r="M23" s="35" t="e">
        <f>J11+E23</f>
        <v>#N/A</v>
      </c>
      <c r="N23" s="3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  <c r="Z23" s="2"/>
    </row>
    <row r="24" spans="1:26" ht="12" customHeight="1" x14ac:dyDescent="0.35">
      <c r="A24" s="36"/>
      <c r="B24" s="36"/>
      <c r="C24" s="37"/>
      <c r="D24" s="38"/>
      <c r="E24" s="37"/>
      <c r="F24" s="39"/>
      <c r="G24" s="39"/>
      <c r="H24" s="40"/>
      <c r="I24" s="10"/>
      <c r="J24" s="10"/>
      <c r="K24" s="10"/>
      <c r="L24" s="41"/>
      <c r="M24" s="42"/>
      <c r="N24" s="4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  <c r="Z24" s="2"/>
    </row>
    <row r="25" spans="1:26" ht="12" customHeight="1" x14ac:dyDescent="0.35">
      <c r="A25" s="10" t="s">
        <v>28</v>
      </c>
      <c r="B25" s="10"/>
      <c r="C25" s="10"/>
      <c r="D25" s="10"/>
      <c r="E25" s="44" t="e">
        <f>SUM(E11:E23)</f>
        <v>#N/A</v>
      </c>
      <c r="F25" s="2"/>
      <c r="G25" s="44">
        <f t="shared" ref="G25:H25" si="4">SUM(G11:G23)</f>
        <v>0</v>
      </c>
      <c r="H25" s="45" t="e">
        <f t="shared" si="4"/>
        <v>#N/A</v>
      </c>
      <c r="I25" s="2"/>
      <c r="J25" s="10" t="s">
        <v>29</v>
      </c>
      <c r="K25" s="2"/>
      <c r="L25" s="41" t="e">
        <f t="shared" ref="L25:M25" si="5">SUM(L11:L23)</f>
        <v>#N/A</v>
      </c>
      <c r="M25" s="41" t="e">
        <f t="shared" si="5"/>
        <v>#N/A</v>
      </c>
      <c r="N25" s="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  <c r="Z25" s="2"/>
    </row>
    <row r="26" spans="1:26" ht="12" customHeight="1" x14ac:dyDescent="0.35">
      <c r="A26" s="10"/>
      <c r="B26" s="10"/>
      <c r="C26" s="10"/>
      <c r="D26" s="10"/>
      <c r="E26" s="44"/>
      <c r="F26" s="2"/>
      <c r="G26" s="44"/>
      <c r="H26" s="45"/>
      <c r="I26" s="2"/>
      <c r="J26" s="2"/>
      <c r="K26" s="2"/>
      <c r="L26" s="41"/>
      <c r="M26" s="41"/>
      <c r="N26" s="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  <c r="Z26" s="2"/>
    </row>
    <row r="27" spans="1:26" ht="12" customHeight="1" x14ac:dyDescent="0.35">
      <c r="A27" s="10"/>
      <c r="B27" s="10"/>
      <c r="C27" s="2"/>
      <c r="D27" s="2"/>
      <c r="E27" s="2"/>
      <c r="F27" s="41"/>
      <c r="G27" s="2"/>
      <c r="H27" s="2"/>
      <c r="I27" s="2"/>
      <c r="J27" s="2"/>
      <c r="K27" s="2"/>
      <c r="L27" s="2"/>
      <c r="M27" s="2"/>
      <c r="N27" s="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2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2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2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2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2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2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2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2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2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2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2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2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2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2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2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2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2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2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2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2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"/>
    </row>
    <row r="48" spans="1:26" ht="12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"/>
    </row>
    <row r="49" spans="1:26" ht="12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"/>
    </row>
    <row r="50" spans="1:26" ht="12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"/>
    </row>
    <row r="51" spans="1:26" ht="12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"/>
    </row>
    <row r="52" spans="1:26" ht="12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"/>
    </row>
    <row r="53" spans="1:26" ht="12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"/>
    </row>
    <row r="54" spans="1:26" ht="12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"/>
    </row>
    <row r="55" spans="1:26" ht="12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"/>
    </row>
    <row r="56" spans="1:26" ht="12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"/>
    </row>
    <row r="57" spans="1:26" ht="12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"/>
    </row>
    <row r="58" spans="1:26" ht="12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2"/>
    </row>
    <row r="59" spans="1:26" ht="12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"/>
    </row>
    <row r="60" spans="1:26" ht="12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"/>
    </row>
    <row r="61" spans="1:26" ht="12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"/>
    </row>
    <row r="62" spans="1:26" ht="12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"/>
    </row>
    <row r="63" spans="1:26" ht="12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"/>
    </row>
    <row r="64" spans="1:26" ht="12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"/>
    </row>
    <row r="65" spans="1:26" ht="12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"/>
    </row>
    <row r="66" spans="1:26" ht="12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"/>
    </row>
    <row r="67" spans="1:26" ht="12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2"/>
    </row>
    <row r="68" spans="1:26" ht="12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2"/>
    </row>
    <row r="69" spans="1:26" ht="12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2"/>
    </row>
    <row r="70" spans="1:26" ht="12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2"/>
    </row>
    <row r="71" spans="1:26" ht="12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2"/>
    </row>
    <row r="72" spans="1:26" ht="12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2"/>
    </row>
    <row r="73" spans="1:26" ht="12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2"/>
    </row>
    <row r="74" spans="1:26" ht="12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2"/>
    </row>
    <row r="75" spans="1:26" ht="12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2"/>
    </row>
    <row r="76" spans="1:26" ht="12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2"/>
    </row>
    <row r="77" spans="1:26" ht="12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2"/>
    </row>
    <row r="78" spans="1:26" ht="12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2"/>
    </row>
    <row r="79" spans="1:26" ht="12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"/>
    </row>
    <row r="80" spans="1:26" ht="12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2"/>
    </row>
    <row r="81" spans="1:26" ht="12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2"/>
    </row>
    <row r="82" spans="1:26" ht="12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2"/>
    </row>
    <row r="83" spans="1:26" ht="12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2"/>
    </row>
    <row r="84" spans="1:26" ht="12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2"/>
    </row>
    <row r="85" spans="1:26" ht="12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2"/>
    </row>
    <row r="86" spans="1:26" ht="12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2"/>
    </row>
    <row r="87" spans="1:26" ht="12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2"/>
    </row>
    <row r="88" spans="1:26" ht="12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2"/>
    </row>
    <row r="89" spans="1:26" ht="12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2"/>
    </row>
    <row r="90" spans="1:26" ht="12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2"/>
    </row>
    <row r="91" spans="1:26" ht="12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2"/>
    </row>
    <row r="92" spans="1:26" ht="12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2"/>
    </row>
    <row r="93" spans="1:26" ht="12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2"/>
    </row>
    <row r="94" spans="1:26" ht="12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2"/>
    </row>
    <row r="95" spans="1:26" ht="12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2"/>
    </row>
    <row r="96" spans="1:26" ht="12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"/>
    </row>
    <row r="97" spans="1:26" ht="12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2"/>
    </row>
    <row r="98" spans="1:26" ht="12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2"/>
    </row>
    <row r="99" spans="1:26" ht="12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"/>
    </row>
    <row r="100" spans="1:26" ht="12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"/>
    </row>
    <row r="101" spans="1:26" ht="12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"/>
    </row>
    <row r="102" spans="1:26" ht="12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2"/>
    </row>
    <row r="103" spans="1:26" ht="12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2"/>
    </row>
    <row r="104" spans="1:26" ht="12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"/>
    </row>
    <row r="105" spans="1:26" ht="12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"/>
    </row>
    <row r="106" spans="1:26" ht="12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"/>
    </row>
    <row r="107" spans="1:26" ht="12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2"/>
    </row>
    <row r="108" spans="1:26" ht="12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2"/>
    </row>
    <row r="109" spans="1:26" ht="12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2"/>
    </row>
    <row r="110" spans="1:26" ht="12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2"/>
    </row>
    <row r="111" spans="1:26" ht="12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2"/>
    </row>
    <row r="112" spans="1:26" ht="12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2"/>
    </row>
    <row r="113" spans="1:26" ht="12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2"/>
    </row>
    <row r="114" spans="1:26" ht="12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2"/>
    </row>
    <row r="115" spans="1:26" ht="12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2"/>
    </row>
    <row r="116" spans="1:26" ht="12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2"/>
    </row>
    <row r="117" spans="1:26" ht="12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2"/>
    </row>
    <row r="118" spans="1:26" ht="12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2"/>
    </row>
    <row r="119" spans="1:26" ht="12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2"/>
    </row>
    <row r="120" spans="1:26" ht="12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2"/>
    </row>
    <row r="121" spans="1:26" ht="12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2"/>
    </row>
    <row r="122" spans="1:26" ht="12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2"/>
    </row>
    <row r="123" spans="1:26" ht="12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2"/>
    </row>
    <row r="124" spans="1:26" ht="12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2"/>
    </row>
    <row r="125" spans="1:26" ht="12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2"/>
    </row>
    <row r="126" spans="1:26" ht="12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2"/>
    </row>
    <row r="127" spans="1:26" ht="12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2"/>
    </row>
    <row r="128" spans="1:26" ht="12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2"/>
    </row>
    <row r="129" spans="1:26" ht="12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2"/>
    </row>
    <row r="130" spans="1:26" ht="12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2"/>
    </row>
    <row r="131" spans="1:26" ht="12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2"/>
    </row>
    <row r="132" spans="1:26" ht="12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2"/>
    </row>
    <row r="133" spans="1:26" ht="12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"/>
    </row>
    <row r="134" spans="1:26" ht="12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2"/>
    </row>
    <row r="135" spans="1:26" ht="12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2"/>
    </row>
    <row r="136" spans="1:26" ht="12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2"/>
    </row>
    <row r="137" spans="1:26" ht="12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"/>
    </row>
    <row r="138" spans="1:26" ht="12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"/>
    </row>
    <row r="139" spans="1:26" ht="12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2"/>
    </row>
    <row r="140" spans="1:26" ht="12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2"/>
    </row>
    <row r="141" spans="1:26" ht="12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"/>
    </row>
    <row r="142" spans="1:26" ht="12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2"/>
    </row>
    <row r="143" spans="1:26" ht="12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2"/>
    </row>
    <row r="144" spans="1:26" ht="12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2"/>
    </row>
    <row r="145" spans="1:26" ht="12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2"/>
    </row>
    <row r="146" spans="1:26" ht="12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2"/>
    </row>
    <row r="147" spans="1:26" ht="12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2"/>
    </row>
    <row r="148" spans="1:26" ht="12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2"/>
    </row>
    <row r="149" spans="1:26" ht="12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2"/>
    </row>
    <row r="150" spans="1:26" ht="12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2"/>
    </row>
    <row r="151" spans="1:26" ht="12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2"/>
    </row>
    <row r="152" spans="1:26" ht="12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2"/>
    </row>
    <row r="153" spans="1:26" ht="12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2"/>
    </row>
    <row r="154" spans="1:26" ht="12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2"/>
    </row>
    <row r="155" spans="1:26" ht="12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2"/>
    </row>
    <row r="156" spans="1:26" ht="12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2"/>
    </row>
    <row r="157" spans="1:26" ht="12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2"/>
    </row>
    <row r="158" spans="1:26" ht="12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2"/>
    </row>
    <row r="159" spans="1:26" ht="12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2"/>
    </row>
    <row r="160" spans="1:26" ht="12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2"/>
    </row>
    <row r="161" spans="1:26" ht="12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2"/>
    </row>
    <row r="162" spans="1:26" ht="12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2"/>
    </row>
    <row r="163" spans="1:26" ht="12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2"/>
    </row>
    <row r="164" spans="1:26" ht="12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2"/>
    </row>
    <row r="165" spans="1:26" ht="12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2"/>
    </row>
    <row r="166" spans="1:26" ht="12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2"/>
    </row>
    <row r="167" spans="1:26" ht="12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2"/>
    </row>
    <row r="168" spans="1:26" ht="12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2"/>
    </row>
    <row r="169" spans="1:26" ht="12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2"/>
    </row>
    <row r="170" spans="1:26" ht="12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2"/>
    </row>
    <row r="171" spans="1:26" ht="12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2"/>
    </row>
    <row r="172" spans="1:26" ht="12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2"/>
    </row>
    <row r="173" spans="1:26" ht="12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2"/>
    </row>
    <row r="174" spans="1:26" ht="12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2"/>
    </row>
    <row r="175" spans="1:26" ht="12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2"/>
    </row>
    <row r="176" spans="1:26" ht="12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2"/>
    </row>
    <row r="177" spans="1:26" ht="12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2"/>
    </row>
    <row r="178" spans="1:26" ht="12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2"/>
    </row>
    <row r="179" spans="1:26" ht="12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2"/>
    </row>
    <row r="180" spans="1:26" ht="12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2"/>
    </row>
    <row r="181" spans="1:26" ht="12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2"/>
    </row>
    <row r="182" spans="1:26" ht="12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2"/>
    </row>
    <row r="183" spans="1:26" ht="12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2"/>
    </row>
    <row r="184" spans="1:26" ht="12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2"/>
    </row>
    <row r="185" spans="1:26" ht="12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2"/>
    </row>
    <row r="186" spans="1:26" ht="12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2"/>
    </row>
    <row r="187" spans="1:26" ht="12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2"/>
    </row>
    <row r="188" spans="1:26" ht="12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2"/>
    </row>
    <row r="189" spans="1:26" ht="12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2"/>
    </row>
    <row r="190" spans="1:26" ht="12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2"/>
    </row>
    <row r="191" spans="1:26" ht="12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2"/>
    </row>
    <row r="192" spans="1:26" ht="12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2"/>
    </row>
    <row r="193" spans="1:26" ht="12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2"/>
    </row>
    <row r="194" spans="1:26" ht="12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2"/>
    </row>
    <row r="195" spans="1:26" ht="12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2"/>
    </row>
    <row r="196" spans="1:26" ht="12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2"/>
    </row>
    <row r="197" spans="1:26" ht="12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2"/>
    </row>
    <row r="198" spans="1:26" ht="12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2"/>
    </row>
    <row r="199" spans="1:26" ht="12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2"/>
    </row>
    <row r="200" spans="1:26" ht="12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2"/>
    </row>
    <row r="201" spans="1:26" ht="12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2"/>
    </row>
    <row r="202" spans="1:26" ht="12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2"/>
    </row>
    <row r="203" spans="1:26" ht="12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2"/>
    </row>
    <row r="204" spans="1:26" ht="12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2"/>
    </row>
    <row r="205" spans="1:26" ht="12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2"/>
    </row>
    <row r="206" spans="1:26" ht="12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2"/>
    </row>
    <row r="207" spans="1:26" ht="12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2"/>
    </row>
    <row r="208" spans="1:26" ht="12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2"/>
    </row>
    <row r="209" spans="1:26" ht="12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2"/>
    </row>
    <row r="210" spans="1:26" ht="12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2"/>
    </row>
    <row r="211" spans="1:26" ht="12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2"/>
    </row>
    <row r="212" spans="1:26" ht="12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2"/>
    </row>
    <row r="213" spans="1:26" ht="12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2"/>
    </row>
    <row r="214" spans="1:26" ht="12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2"/>
    </row>
    <row r="215" spans="1:26" ht="12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2"/>
    </row>
    <row r="216" spans="1:26" ht="12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2"/>
    </row>
    <row r="217" spans="1:26" ht="12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2"/>
    </row>
    <row r="218" spans="1:26" ht="12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2"/>
    </row>
    <row r="219" spans="1:26" ht="12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2"/>
    </row>
    <row r="220" spans="1:26" ht="12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2"/>
    </row>
    <row r="221" spans="1:26" ht="12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2"/>
    </row>
    <row r="222" spans="1:26" ht="12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2"/>
    </row>
    <row r="223" spans="1:26" ht="12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2"/>
    </row>
    <row r="224" spans="1:26" ht="12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2"/>
    </row>
    <row r="225" spans="1:26" ht="12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2"/>
    </row>
    <row r="226" spans="1:26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9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9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9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9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9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9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9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9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9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9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9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9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9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9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9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9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9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9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9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9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J11:J23"/>
    <mergeCell ref="K11:K23"/>
    <mergeCell ref="A1:C1"/>
    <mergeCell ref="D1:F1"/>
    <mergeCell ref="A2:C2"/>
    <mergeCell ref="E2:F2"/>
    <mergeCell ref="E4:F4"/>
    <mergeCell ref="A9:N9"/>
    <mergeCell ref="I11:I23"/>
  </mergeCells>
  <dataValidations count="1">
    <dataValidation type="list" allowBlank="1" showErrorMessage="1" sqref="C24" xr:uid="{00000000-0002-0000-0000-000002000000}">
      <formula1>#REF!</formula1>
    </dataValidation>
  </dataValidations>
  <pageMargins left="0.7" right="0.7" top="0.75" bottom="0.75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Validation!$A$1:$A$5</xm:f>
          </x14:formula1>
          <xm:sqref>C11:C23</xm:sqref>
        </x14:dataValidation>
        <x14:dataValidation type="list" allowBlank="1" showErrorMessage="1" xr:uid="{00000000-0002-0000-0000-000001000000}">
          <x14:formula1>
            <xm:f>Validation!$K$1:$K$17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140625" defaultRowHeight="15" customHeight="1" x14ac:dyDescent="0.35"/>
  <cols>
    <col min="1" max="1" width="30.83203125" customWidth="1"/>
    <col min="2" max="2" width="12.1640625" customWidth="1"/>
    <col min="3" max="3" width="11.1640625" customWidth="1"/>
    <col min="4" max="4" width="10.58203125" customWidth="1"/>
    <col min="5" max="6" width="12.1640625" customWidth="1"/>
    <col min="7" max="7" width="9.1640625" customWidth="1"/>
    <col min="8" max="26" width="8.6640625" customWidth="1"/>
  </cols>
  <sheetData>
    <row r="1" spans="1:26" ht="14.6" x14ac:dyDescent="0.4">
      <c r="A1" s="46" t="s">
        <v>30</v>
      </c>
      <c r="B1" s="47" t="s">
        <v>31</v>
      </c>
      <c r="C1" s="47" t="s">
        <v>31</v>
      </c>
      <c r="D1" s="47" t="s">
        <v>31</v>
      </c>
      <c r="E1" s="47" t="s">
        <v>31</v>
      </c>
      <c r="F1" s="47" t="s">
        <v>31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6" x14ac:dyDescent="0.4">
      <c r="A2" s="49" t="s">
        <v>32</v>
      </c>
      <c r="B2" s="50">
        <f>'GPSA Recomended Payroll Ex'!C4</f>
        <v>0.44790000000000002</v>
      </c>
      <c r="C2" s="51">
        <v>0.5</v>
      </c>
      <c r="D2" s="51">
        <v>0.55000000000000004</v>
      </c>
      <c r="E2" s="51">
        <v>0.6</v>
      </c>
      <c r="F2" s="51">
        <v>0.65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6" x14ac:dyDescent="0.4">
      <c r="A3" s="49" t="s">
        <v>33</v>
      </c>
      <c r="B3" s="52">
        <f t="shared" ref="B3:F3" si="0">B2*0.0769</f>
        <v>3.4443509999999997E-2</v>
      </c>
      <c r="C3" s="52">
        <f t="shared" si="0"/>
        <v>3.8449999999999998E-2</v>
      </c>
      <c r="D3" s="52">
        <f t="shared" si="0"/>
        <v>4.2294999999999999E-2</v>
      </c>
      <c r="E3" s="52">
        <f t="shared" si="0"/>
        <v>4.6139999999999994E-2</v>
      </c>
      <c r="F3" s="52">
        <f t="shared" si="0"/>
        <v>4.9985000000000002E-2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6" x14ac:dyDescent="0.4">
      <c r="A4" s="49" t="s">
        <v>34</v>
      </c>
      <c r="B4" s="52">
        <f t="shared" ref="B4:F4" si="1">B2*0.0384</f>
        <v>1.719936E-2</v>
      </c>
      <c r="C4" s="52">
        <f t="shared" si="1"/>
        <v>1.9199999999999998E-2</v>
      </c>
      <c r="D4" s="52">
        <f t="shared" si="1"/>
        <v>2.112E-2</v>
      </c>
      <c r="E4" s="52">
        <f t="shared" si="1"/>
        <v>2.3039999999999998E-2</v>
      </c>
      <c r="F4" s="52">
        <f t="shared" si="1"/>
        <v>2.496E-2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6" x14ac:dyDescent="0.4">
      <c r="A5" s="49" t="s">
        <v>35</v>
      </c>
      <c r="B5" s="52">
        <f t="shared" ref="B5:F5" si="2">B2*0.02</f>
        <v>8.9580000000000007E-3</v>
      </c>
      <c r="C5" s="52">
        <f t="shared" si="2"/>
        <v>0.01</v>
      </c>
      <c r="D5" s="52">
        <f t="shared" si="2"/>
        <v>1.1000000000000001E-2</v>
      </c>
      <c r="E5" s="52">
        <f t="shared" si="2"/>
        <v>1.2E-2</v>
      </c>
      <c r="F5" s="52">
        <f t="shared" si="2"/>
        <v>1.3000000000000001E-2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6" x14ac:dyDescent="0.4">
      <c r="A6" s="49" t="s">
        <v>36</v>
      </c>
      <c r="B6" s="52">
        <f>B2*'GPSA Recomended Payroll Ex'!H4</f>
        <v>2.172315E-2</v>
      </c>
      <c r="C6" s="52">
        <f>C2*'GPSA Recomended Payroll Ex'!H4</f>
        <v>2.4250000000000001E-2</v>
      </c>
      <c r="D6" s="52">
        <f>D2*'GPSA Recomended Payroll Ex'!H4</f>
        <v>2.6675000000000004E-2</v>
      </c>
      <c r="E6" s="52">
        <f>E2*'GPSA Recomended Payroll Ex'!H4</f>
        <v>2.9100000000000001E-2</v>
      </c>
      <c r="F6" s="52">
        <f>F2*'GPSA Recomended Payroll Ex'!H4</f>
        <v>3.1525000000000004E-2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6" x14ac:dyDescent="0.4">
      <c r="A7" s="49" t="s">
        <v>37</v>
      </c>
      <c r="B7" s="52">
        <f t="shared" ref="B7:F7" si="3">B2*0.105</f>
        <v>4.7029500000000002E-2</v>
      </c>
      <c r="C7" s="52">
        <f t="shared" si="3"/>
        <v>5.2499999999999998E-2</v>
      </c>
      <c r="D7" s="52">
        <f t="shared" si="3"/>
        <v>5.7750000000000003E-2</v>
      </c>
      <c r="E7" s="52">
        <f t="shared" si="3"/>
        <v>6.3E-2</v>
      </c>
      <c r="F7" s="52">
        <f t="shared" si="3"/>
        <v>6.8250000000000005E-2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6" x14ac:dyDescent="0.4">
      <c r="A8" s="49" t="s">
        <v>38</v>
      </c>
      <c r="B8" s="52">
        <f t="shared" ref="B8:F8" si="4">B2*0.001666667</f>
        <v>7.4650014929999997E-4</v>
      </c>
      <c r="C8" s="52">
        <f t="shared" si="4"/>
        <v>8.3333349999999997E-4</v>
      </c>
      <c r="D8" s="52">
        <f t="shared" si="4"/>
        <v>9.1666685000000008E-4</v>
      </c>
      <c r="E8" s="52">
        <f t="shared" si="4"/>
        <v>1.0000001999999999E-3</v>
      </c>
      <c r="F8" s="52">
        <f t="shared" si="4"/>
        <v>1.0833335500000001E-3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6" x14ac:dyDescent="0.4">
      <c r="A9" s="49"/>
      <c r="B9" s="52"/>
      <c r="C9" s="52"/>
      <c r="D9" s="52"/>
      <c r="E9" s="52"/>
      <c r="F9" s="5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6" x14ac:dyDescent="0.4">
      <c r="A10" s="49" t="s">
        <v>39</v>
      </c>
      <c r="B10" s="53">
        <f t="shared" ref="B10:F10" si="5">SUM(B2:B8)</f>
        <v>0.57800002014929996</v>
      </c>
      <c r="C10" s="53">
        <f t="shared" si="5"/>
        <v>0.64523333350000001</v>
      </c>
      <c r="D10" s="53">
        <f t="shared" si="5"/>
        <v>0.70975666685000005</v>
      </c>
      <c r="E10" s="53">
        <f t="shared" si="5"/>
        <v>0.77428000019999998</v>
      </c>
      <c r="F10" s="53">
        <f t="shared" si="5"/>
        <v>0.83880333355000014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4.6" x14ac:dyDescent="0.4">
      <c r="A11" s="49" t="s">
        <v>40</v>
      </c>
      <c r="B11" s="53">
        <f t="shared" ref="B11:F11" si="6">B2+B3+B4+B5+B7+B8</f>
        <v>0.55627687014930005</v>
      </c>
      <c r="C11" s="53">
        <f t="shared" si="6"/>
        <v>0.62098333350000001</v>
      </c>
      <c r="D11" s="53">
        <f t="shared" si="6"/>
        <v>0.68308166685000005</v>
      </c>
      <c r="E11" s="53">
        <f t="shared" si="6"/>
        <v>0.74518000019999986</v>
      </c>
      <c r="F11" s="53">
        <f t="shared" si="6"/>
        <v>0.80727833355000012</v>
      </c>
      <c r="G11" s="48" t="s">
        <v>41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4.6" x14ac:dyDescent="0.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4.6" x14ac:dyDescent="0.4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6" x14ac:dyDescent="0.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6" x14ac:dyDescent="0.4">
      <c r="A15" s="48"/>
      <c r="B15" s="48" t="s">
        <v>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6" x14ac:dyDescent="0.4">
      <c r="A16" s="48" t="s">
        <v>43</v>
      </c>
      <c r="B16" s="54">
        <f>1/60</f>
        <v>1.6666666666666666E-2</v>
      </c>
      <c r="C16" s="48" t="s">
        <v>44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6" x14ac:dyDescent="0.4">
      <c r="A17" s="48"/>
      <c r="B17" s="5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6" x14ac:dyDescent="0.4">
      <c r="A18" s="48" t="s">
        <v>45</v>
      </c>
      <c r="B18" s="54"/>
      <c r="C18" s="48"/>
      <c r="D18" s="48" t="s">
        <v>46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40.299999999999997" x14ac:dyDescent="0.4">
      <c r="A19" s="55" t="s">
        <v>47</v>
      </c>
      <c r="B19" s="54">
        <f>C19*B16</f>
        <v>6.0666666666666664</v>
      </c>
      <c r="C19" s="48">
        <f>52*7</f>
        <v>364</v>
      </c>
      <c r="D19" s="54">
        <f t="shared" ref="D19:D20" si="7">B19/C19</f>
        <v>1.6666666666666666E-2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6" x14ac:dyDescent="0.4">
      <c r="A20" s="56" t="s">
        <v>48</v>
      </c>
      <c r="B20" s="54">
        <f>C20*B16</f>
        <v>8.6666666666666661</v>
      </c>
      <c r="C20" s="48">
        <f>52*10</f>
        <v>520</v>
      </c>
      <c r="D20" s="54">
        <f t="shared" si="7"/>
        <v>1.6666666666666666E-2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.75" customHeight="1" x14ac:dyDescent="0.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4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.75" customHeight="1" x14ac:dyDescent="0.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4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.75" customHeight="1" x14ac:dyDescent="0.4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4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4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5.75" customHeight="1" x14ac:dyDescent="0.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 x14ac:dyDescent="0.4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 x14ac:dyDescent="0.4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 x14ac:dyDescent="0.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 x14ac:dyDescent="0.4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 x14ac:dyDescent="0.4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 x14ac:dyDescent="0.4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.75" customHeight="1" x14ac:dyDescent="0.4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5.75" customHeight="1" x14ac:dyDescent="0.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 x14ac:dyDescent="0.4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.75" customHeight="1" x14ac:dyDescent="0.4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customHeight="1" x14ac:dyDescent="0.4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customHeight="1" x14ac:dyDescent="0.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 x14ac:dyDescent="0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 x14ac:dyDescent="0.4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 x14ac:dyDescent="0.4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 x14ac:dyDescent="0.4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 x14ac:dyDescent="0.4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 x14ac:dyDescent="0.4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 x14ac:dyDescent="0.4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 x14ac:dyDescent="0.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 x14ac:dyDescent="0.4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 x14ac:dyDescent="0.4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 x14ac:dyDescent="0.4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 x14ac:dyDescent="0.4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 x14ac:dyDescent="0.4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 x14ac:dyDescent="0.4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 x14ac:dyDescent="0.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 x14ac:dyDescent="0.4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 x14ac:dyDescent="0.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 x14ac:dyDescent="0.4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 x14ac:dyDescent="0.4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 x14ac:dyDescent="0.4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 x14ac:dyDescent="0.4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 x14ac:dyDescent="0.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 x14ac:dyDescent="0.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 x14ac:dyDescent="0.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 x14ac:dyDescent="0.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 x14ac:dyDescent="0.4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 x14ac:dyDescent="0.4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 x14ac:dyDescent="0.4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 x14ac:dyDescent="0.4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 x14ac:dyDescent="0.4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 x14ac:dyDescent="0.4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 x14ac:dyDescent="0.4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 x14ac:dyDescent="0.4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 x14ac:dyDescent="0.4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 x14ac:dyDescent="0.4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 x14ac:dyDescent="0.4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 x14ac:dyDescent="0.4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 x14ac:dyDescent="0.4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 x14ac:dyDescent="0.4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 x14ac:dyDescent="0.4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 x14ac:dyDescent="0.4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 x14ac:dyDescent="0.4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 x14ac:dyDescent="0.4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 x14ac:dyDescent="0.4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 x14ac:dyDescent="0.4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 x14ac:dyDescent="0.4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 x14ac:dyDescent="0.4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 x14ac:dyDescent="0.4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 x14ac:dyDescent="0.4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 x14ac:dyDescent="0.4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 x14ac:dyDescent="0.4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 x14ac:dyDescent="0.4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 x14ac:dyDescent="0.4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 x14ac:dyDescent="0.4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 x14ac:dyDescent="0.4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 x14ac:dyDescent="0.4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 x14ac:dyDescent="0.4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 x14ac:dyDescent="0.4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 x14ac:dyDescent="0.4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 x14ac:dyDescent="0.4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 x14ac:dyDescent="0.4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 x14ac:dyDescent="0.4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5.75" customHeight="1" x14ac:dyDescent="0.4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5.75" customHeight="1" x14ac:dyDescent="0.4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5.75" customHeight="1" x14ac:dyDescent="0.4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5.75" customHeight="1" x14ac:dyDescent="0.4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5.75" customHeight="1" x14ac:dyDescent="0.4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5.75" customHeight="1" x14ac:dyDescent="0.4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5.75" customHeight="1" x14ac:dyDescent="0.4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5.75" customHeight="1" x14ac:dyDescent="0.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5.75" customHeight="1" x14ac:dyDescent="0.4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5.75" customHeight="1" x14ac:dyDescent="0.4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5.75" customHeight="1" x14ac:dyDescent="0.4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5.75" customHeight="1" x14ac:dyDescent="0.4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5.75" customHeight="1" x14ac:dyDescent="0.4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5.75" customHeight="1" x14ac:dyDescent="0.4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5.75" customHeight="1" x14ac:dyDescent="0.4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5.75" customHeight="1" x14ac:dyDescent="0.4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5.75" customHeight="1" x14ac:dyDescent="0.4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5.75" customHeight="1" x14ac:dyDescent="0.4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5.75" customHeight="1" x14ac:dyDescent="0.4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5.75" customHeight="1" x14ac:dyDescent="0.4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5.75" customHeight="1" x14ac:dyDescent="0.4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5.75" customHeight="1" x14ac:dyDescent="0.4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5.75" customHeight="1" x14ac:dyDescent="0.4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5.75" customHeight="1" x14ac:dyDescent="0.4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5.75" customHeight="1" x14ac:dyDescent="0.4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5.75" customHeight="1" x14ac:dyDescent="0.4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5.75" customHeight="1" x14ac:dyDescent="0.4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5.75" customHeight="1" x14ac:dyDescent="0.4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5.75" customHeight="1" x14ac:dyDescent="0.4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5.75" customHeight="1" x14ac:dyDescent="0.4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5.75" customHeight="1" x14ac:dyDescent="0.4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5.75" customHeight="1" x14ac:dyDescent="0.4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5.75" customHeight="1" x14ac:dyDescent="0.4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5.75" customHeight="1" x14ac:dyDescent="0.4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5.75" customHeight="1" x14ac:dyDescent="0.4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5.75" customHeight="1" x14ac:dyDescent="0.4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5.75" customHeight="1" x14ac:dyDescent="0.4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5.75" customHeight="1" x14ac:dyDescent="0.4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5.75" customHeight="1" x14ac:dyDescent="0.4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5.75" customHeight="1" x14ac:dyDescent="0.4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5.75" customHeight="1" x14ac:dyDescent="0.4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5.75" customHeight="1" x14ac:dyDescent="0.4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5.75" customHeight="1" x14ac:dyDescent="0.4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.75" customHeight="1" x14ac:dyDescent="0.4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.75" customHeight="1" x14ac:dyDescent="0.4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.75" customHeight="1" x14ac:dyDescent="0.4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.75" customHeight="1" x14ac:dyDescent="0.4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.75" customHeight="1" x14ac:dyDescent="0.4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.75" customHeight="1" x14ac:dyDescent="0.4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.75" customHeight="1" x14ac:dyDescent="0.4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5.75" customHeight="1" x14ac:dyDescent="0.4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5.75" customHeight="1" x14ac:dyDescent="0.4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5.75" customHeight="1" x14ac:dyDescent="0.4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5.75" customHeight="1" x14ac:dyDescent="0.4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5.75" customHeight="1" x14ac:dyDescent="0.4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5.75" customHeight="1" x14ac:dyDescent="0.4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5.75" customHeight="1" x14ac:dyDescent="0.4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5.75" customHeight="1" x14ac:dyDescent="0.4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5.75" customHeight="1" x14ac:dyDescent="0.4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5.75" customHeight="1" x14ac:dyDescent="0.4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5.75" customHeight="1" x14ac:dyDescent="0.4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5.75" customHeight="1" x14ac:dyDescent="0.4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5.75" customHeight="1" x14ac:dyDescent="0.4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5.75" customHeight="1" x14ac:dyDescent="0.4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5.75" customHeight="1" x14ac:dyDescent="0.4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5.75" customHeight="1" x14ac:dyDescent="0.4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5.75" customHeight="1" x14ac:dyDescent="0.4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5.75" customHeight="1" x14ac:dyDescent="0.4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5.75" customHeight="1" x14ac:dyDescent="0.4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5.75" customHeight="1" x14ac:dyDescent="0.4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5.75" customHeight="1" x14ac:dyDescent="0.4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5.75" customHeight="1" x14ac:dyDescent="0.4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5.75" customHeight="1" x14ac:dyDescent="0.4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5.75" customHeight="1" x14ac:dyDescent="0.4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5.75" customHeight="1" x14ac:dyDescent="0.4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customHeight="1" x14ac:dyDescent="0.4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5.75" customHeight="1" x14ac:dyDescent="0.4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5.75" customHeight="1" x14ac:dyDescent="0.4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5.75" customHeight="1" x14ac:dyDescent="0.4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5.75" customHeight="1" x14ac:dyDescent="0.4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5.75" customHeight="1" x14ac:dyDescent="0.4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5.75" customHeight="1" x14ac:dyDescent="0.4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5.75" customHeight="1" x14ac:dyDescent="0.4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5.75" customHeight="1" x14ac:dyDescent="0.4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5.75" customHeight="1" x14ac:dyDescent="0.4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5.75" customHeight="1" x14ac:dyDescent="0.4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5.75" customHeight="1" x14ac:dyDescent="0.4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5.75" customHeight="1" x14ac:dyDescent="0.4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5.75" customHeight="1" x14ac:dyDescent="0.4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5.75" customHeight="1" x14ac:dyDescent="0.4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5.75" customHeight="1" x14ac:dyDescent="0.4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5.75" customHeight="1" x14ac:dyDescent="0.4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5.75" customHeight="1" x14ac:dyDescent="0.4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5.75" customHeight="1" x14ac:dyDescent="0.4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5.75" customHeight="1" x14ac:dyDescent="0.4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5.75" customHeight="1" x14ac:dyDescent="0.4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5.75" customHeight="1" x14ac:dyDescent="0.4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5.75" customHeight="1" x14ac:dyDescent="0.4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5.75" customHeight="1" x14ac:dyDescent="0.4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5.75" customHeight="1" x14ac:dyDescent="0.4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5.75" customHeight="1" x14ac:dyDescent="0.4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5.75" customHeight="1" x14ac:dyDescent="0.4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5.75" customHeight="1" x14ac:dyDescent="0.4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5.75" customHeight="1" x14ac:dyDescent="0.4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5.75" customHeight="1" x14ac:dyDescent="0.4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5.75" customHeight="1" x14ac:dyDescent="0.4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.75" customHeight="1" x14ac:dyDescent="0.4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5.75" customHeight="1" x14ac:dyDescent="0.4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5.75" customHeight="1" x14ac:dyDescent="0.4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5.75" customHeight="1" x14ac:dyDescent="0.4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5.75" customHeight="1" x14ac:dyDescent="0.4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5.75" customHeight="1" x14ac:dyDescent="0.4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5.75" customHeight="1" x14ac:dyDescent="0.4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customHeight="1" x14ac:dyDescent="0.4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customHeight="1" x14ac:dyDescent="0.4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customHeight="1" x14ac:dyDescent="0.4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5.75" customHeight="1" x14ac:dyDescent="0.4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5.75" customHeight="1" x14ac:dyDescent="0.4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5.75" customHeight="1" x14ac:dyDescent="0.4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5.75" customHeight="1" x14ac:dyDescent="0.4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5.75" customHeight="1" x14ac:dyDescent="0.4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5.75" customHeight="1" x14ac:dyDescent="0.4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5.75" customHeight="1" x14ac:dyDescent="0.4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5.75" customHeight="1" x14ac:dyDescent="0.4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5.75" customHeight="1" x14ac:dyDescent="0.4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5.75" customHeight="1" x14ac:dyDescent="0.4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5.75" customHeight="1" x14ac:dyDescent="0.4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5.75" customHeight="1" x14ac:dyDescent="0.4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5.75" customHeight="1" x14ac:dyDescent="0.4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5.75" customHeight="1" x14ac:dyDescent="0.4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5.75" customHeight="1" x14ac:dyDescent="0.4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5.75" customHeight="1" x14ac:dyDescent="0.4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5.75" customHeight="1" x14ac:dyDescent="0.4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5.75" customHeight="1" x14ac:dyDescent="0.4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5.75" customHeight="1" x14ac:dyDescent="0.4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5.75" customHeight="1" x14ac:dyDescent="0.4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5.75" customHeight="1" x14ac:dyDescent="0.4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5.75" customHeight="1" x14ac:dyDescent="0.4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5.75" customHeight="1" x14ac:dyDescent="0.4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5.75" customHeight="1" x14ac:dyDescent="0.4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5.75" customHeight="1" x14ac:dyDescent="0.4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5.75" customHeight="1" x14ac:dyDescent="0.4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5.75" customHeight="1" x14ac:dyDescent="0.4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5.75" customHeight="1" x14ac:dyDescent="0.4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5.75" customHeight="1" x14ac:dyDescent="0.4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5.75" customHeight="1" x14ac:dyDescent="0.4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5.75" customHeight="1" x14ac:dyDescent="0.4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5.75" customHeight="1" x14ac:dyDescent="0.4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5.75" customHeight="1" x14ac:dyDescent="0.4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5.75" customHeight="1" x14ac:dyDescent="0.4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5.75" customHeight="1" x14ac:dyDescent="0.4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5.75" customHeight="1" x14ac:dyDescent="0.4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5.75" customHeight="1" x14ac:dyDescent="0.4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5.75" customHeight="1" x14ac:dyDescent="0.4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5.75" customHeight="1" x14ac:dyDescent="0.4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5.75" customHeight="1" x14ac:dyDescent="0.4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5.75" customHeight="1" x14ac:dyDescent="0.4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5.75" customHeight="1" x14ac:dyDescent="0.4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5.75" customHeight="1" x14ac:dyDescent="0.4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5.75" customHeight="1" x14ac:dyDescent="0.4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5.75" customHeight="1" x14ac:dyDescent="0.4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5.75" customHeight="1" x14ac:dyDescent="0.4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5.75" customHeight="1" x14ac:dyDescent="0.4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5.75" customHeight="1" x14ac:dyDescent="0.4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5.75" customHeight="1" x14ac:dyDescent="0.4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5.75" customHeight="1" x14ac:dyDescent="0.4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5.75" customHeight="1" x14ac:dyDescent="0.4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5.75" customHeight="1" x14ac:dyDescent="0.4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5.75" customHeight="1" x14ac:dyDescent="0.4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5.75" customHeight="1" x14ac:dyDescent="0.4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5.75" customHeight="1" x14ac:dyDescent="0.4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5.75" customHeight="1" x14ac:dyDescent="0.4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5.75" customHeight="1" x14ac:dyDescent="0.4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5.75" customHeight="1" x14ac:dyDescent="0.4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5.75" customHeight="1" x14ac:dyDescent="0.4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5.75" customHeight="1" x14ac:dyDescent="0.4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5.75" customHeight="1" x14ac:dyDescent="0.4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5.75" customHeight="1" x14ac:dyDescent="0.4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5.75" customHeight="1" x14ac:dyDescent="0.4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5.75" customHeight="1" x14ac:dyDescent="0.4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5.75" customHeight="1" x14ac:dyDescent="0.4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5.75" customHeight="1" x14ac:dyDescent="0.4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5.75" customHeight="1" x14ac:dyDescent="0.4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5.75" customHeight="1" x14ac:dyDescent="0.4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5.75" customHeight="1" x14ac:dyDescent="0.4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5.75" customHeight="1" x14ac:dyDescent="0.4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5.75" customHeight="1" x14ac:dyDescent="0.4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5.75" customHeight="1" x14ac:dyDescent="0.4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5.75" customHeight="1" x14ac:dyDescent="0.4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5.75" customHeight="1" x14ac:dyDescent="0.4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5.75" customHeight="1" x14ac:dyDescent="0.4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5.75" customHeight="1" x14ac:dyDescent="0.4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5.75" customHeight="1" x14ac:dyDescent="0.4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5.75" customHeight="1" x14ac:dyDescent="0.4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5.75" customHeight="1" x14ac:dyDescent="0.4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5.75" customHeight="1" x14ac:dyDescent="0.4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5.75" customHeight="1" x14ac:dyDescent="0.4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5.75" customHeight="1" x14ac:dyDescent="0.4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5.75" customHeight="1" x14ac:dyDescent="0.4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5.75" customHeight="1" x14ac:dyDescent="0.4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5.75" customHeight="1" x14ac:dyDescent="0.4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5.75" customHeight="1" x14ac:dyDescent="0.4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5.75" customHeight="1" x14ac:dyDescent="0.4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5.75" customHeight="1" x14ac:dyDescent="0.4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5.75" customHeight="1" x14ac:dyDescent="0.4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5.75" customHeight="1" x14ac:dyDescent="0.4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5.75" customHeight="1" x14ac:dyDescent="0.4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5.75" customHeight="1" x14ac:dyDescent="0.4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5.75" customHeight="1" x14ac:dyDescent="0.4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5.75" customHeight="1" x14ac:dyDescent="0.4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5.75" customHeight="1" x14ac:dyDescent="0.4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5.75" customHeight="1" x14ac:dyDescent="0.4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5.75" customHeight="1" x14ac:dyDescent="0.4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5.75" customHeight="1" x14ac:dyDescent="0.4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5.75" customHeight="1" x14ac:dyDescent="0.4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5.75" customHeight="1" x14ac:dyDescent="0.4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5.75" customHeight="1" x14ac:dyDescent="0.4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5.75" customHeight="1" x14ac:dyDescent="0.4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5.75" customHeight="1" x14ac:dyDescent="0.4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5.75" customHeight="1" x14ac:dyDescent="0.4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5.75" customHeight="1" x14ac:dyDescent="0.4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5.75" customHeight="1" x14ac:dyDescent="0.4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5.75" customHeight="1" x14ac:dyDescent="0.4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5.75" customHeight="1" x14ac:dyDescent="0.4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5.75" customHeight="1" x14ac:dyDescent="0.4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5.75" customHeight="1" x14ac:dyDescent="0.4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5.75" customHeight="1" x14ac:dyDescent="0.4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5.75" customHeight="1" x14ac:dyDescent="0.4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5.75" customHeight="1" x14ac:dyDescent="0.4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5.75" customHeight="1" x14ac:dyDescent="0.4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5.75" customHeight="1" x14ac:dyDescent="0.4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5.75" customHeight="1" x14ac:dyDescent="0.4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5.75" customHeight="1" x14ac:dyDescent="0.4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5.75" customHeight="1" x14ac:dyDescent="0.4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5.75" customHeight="1" x14ac:dyDescent="0.4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5.75" customHeight="1" x14ac:dyDescent="0.4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5.75" customHeight="1" x14ac:dyDescent="0.4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5.75" customHeight="1" x14ac:dyDescent="0.4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5.75" customHeight="1" x14ac:dyDescent="0.4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5.75" customHeight="1" x14ac:dyDescent="0.4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5.75" customHeight="1" x14ac:dyDescent="0.4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5.75" customHeight="1" x14ac:dyDescent="0.4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5.75" customHeight="1" x14ac:dyDescent="0.4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5.75" customHeight="1" x14ac:dyDescent="0.4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5.75" customHeight="1" x14ac:dyDescent="0.4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5.75" customHeight="1" x14ac:dyDescent="0.4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5.75" customHeight="1" x14ac:dyDescent="0.4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5.75" customHeight="1" x14ac:dyDescent="0.4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5.75" customHeight="1" x14ac:dyDescent="0.4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5.75" customHeight="1" x14ac:dyDescent="0.4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5.75" customHeight="1" x14ac:dyDescent="0.4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5.75" customHeight="1" x14ac:dyDescent="0.4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5.75" customHeight="1" x14ac:dyDescent="0.4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5.75" customHeight="1" x14ac:dyDescent="0.4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5.75" customHeight="1" x14ac:dyDescent="0.4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5.75" customHeight="1" x14ac:dyDescent="0.4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5.75" customHeight="1" x14ac:dyDescent="0.4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5.75" customHeight="1" x14ac:dyDescent="0.4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5.75" customHeight="1" x14ac:dyDescent="0.4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5.75" customHeight="1" x14ac:dyDescent="0.4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5.75" customHeight="1" x14ac:dyDescent="0.4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5.75" customHeight="1" x14ac:dyDescent="0.4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5.75" customHeight="1" x14ac:dyDescent="0.4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5.75" customHeight="1" x14ac:dyDescent="0.4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5.75" customHeight="1" x14ac:dyDescent="0.4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5.75" customHeight="1" x14ac:dyDescent="0.4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5.75" customHeight="1" x14ac:dyDescent="0.4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5.75" customHeight="1" x14ac:dyDescent="0.4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5.75" customHeight="1" x14ac:dyDescent="0.4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5.75" customHeight="1" x14ac:dyDescent="0.4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5.75" customHeight="1" x14ac:dyDescent="0.4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5.75" customHeight="1" x14ac:dyDescent="0.4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5.75" customHeight="1" x14ac:dyDescent="0.4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5.75" customHeight="1" x14ac:dyDescent="0.4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5.75" customHeight="1" x14ac:dyDescent="0.4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5.75" customHeight="1" x14ac:dyDescent="0.4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5.75" customHeight="1" x14ac:dyDescent="0.4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5.75" customHeight="1" x14ac:dyDescent="0.4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5.75" customHeight="1" x14ac:dyDescent="0.4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5.75" customHeight="1" x14ac:dyDescent="0.4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5.75" customHeight="1" x14ac:dyDescent="0.4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5.75" customHeight="1" x14ac:dyDescent="0.4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5.75" customHeight="1" x14ac:dyDescent="0.4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5.75" customHeight="1" x14ac:dyDescent="0.4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5.75" customHeight="1" x14ac:dyDescent="0.4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5.75" customHeight="1" x14ac:dyDescent="0.4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5.75" customHeight="1" x14ac:dyDescent="0.4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5.75" customHeight="1" x14ac:dyDescent="0.4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5.75" customHeight="1" x14ac:dyDescent="0.4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5.75" customHeight="1" x14ac:dyDescent="0.4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5.75" customHeight="1" x14ac:dyDescent="0.4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5.75" customHeight="1" x14ac:dyDescent="0.4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5.75" customHeight="1" x14ac:dyDescent="0.4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5.75" customHeight="1" x14ac:dyDescent="0.4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5.75" customHeight="1" x14ac:dyDescent="0.4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5.75" customHeight="1" x14ac:dyDescent="0.4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5.75" customHeight="1" x14ac:dyDescent="0.4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5.75" customHeight="1" x14ac:dyDescent="0.4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5.75" customHeight="1" x14ac:dyDescent="0.4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5.75" customHeight="1" x14ac:dyDescent="0.4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5.75" customHeight="1" x14ac:dyDescent="0.4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5.75" customHeight="1" x14ac:dyDescent="0.4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5.75" customHeight="1" x14ac:dyDescent="0.4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5.75" customHeight="1" x14ac:dyDescent="0.4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5.75" customHeight="1" x14ac:dyDescent="0.4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5.75" customHeight="1" x14ac:dyDescent="0.4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5.75" customHeight="1" x14ac:dyDescent="0.4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5.75" customHeight="1" x14ac:dyDescent="0.4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5.75" customHeight="1" x14ac:dyDescent="0.4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5.75" customHeight="1" x14ac:dyDescent="0.4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5.75" customHeight="1" x14ac:dyDescent="0.4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5.75" customHeight="1" x14ac:dyDescent="0.4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5.75" customHeight="1" x14ac:dyDescent="0.4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5.75" customHeight="1" x14ac:dyDescent="0.4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5.75" customHeight="1" x14ac:dyDescent="0.4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5.75" customHeight="1" x14ac:dyDescent="0.4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5.75" customHeight="1" x14ac:dyDescent="0.4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5.75" customHeight="1" x14ac:dyDescent="0.4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5.75" customHeight="1" x14ac:dyDescent="0.4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5.75" customHeight="1" x14ac:dyDescent="0.4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5.75" customHeight="1" x14ac:dyDescent="0.4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5.75" customHeight="1" x14ac:dyDescent="0.4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5.75" customHeight="1" x14ac:dyDescent="0.4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5.75" customHeight="1" x14ac:dyDescent="0.4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5.75" customHeight="1" x14ac:dyDescent="0.4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5.75" customHeight="1" x14ac:dyDescent="0.4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5.75" customHeight="1" x14ac:dyDescent="0.4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5.75" customHeight="1" x14ac:dyDescent="0.4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5.75" customHeight="1" x14ac:dyDescent="0.4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5.75" customHeight="1" x14ac:dyDescent="0.4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5.75" customHeight="1" x14ac:dyDescent="0.4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5.75" customHeight="1" x14ac:dyDescent="0.4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5.75" customHeight="1" x14ac:dyDescent="0.4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5.75" customHeight="1" x14ac:dyDescent="0.4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5.75" customHeight="1" x14ac:dyDescent="0.4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5.75" customHeight="1" x14ac:dyDescent="0.4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5.75" customHeight="1" x14ac:dyDescent="0.4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5.75" customHeight="1" x14ac:dyDescent="0.4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5.75" customHeight="1" x14ac:dyDescent="0.4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5.75" customHeight="1" x14ac:dyDescent="0.4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5.75" customHeight="1" x14ac:dyDescent="0.4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5.75" customHeight="1" x14ac:dyDescent="0.4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5.75" customHeight="1" x14ac:dyDescent="0.4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5.75" customHeight="1" x14ac:dyDescent="0.4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5.75" customHeight="1" x14ac:dyDescent="0.4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5.75" customHeight="1" x14ac:dyDescent="0.4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5.75" customHeight="1" x14ac:dyDescent="0.4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5.75" customHeight="1" x14ac:dyDescent="0.4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5.75" customHeight="1" x14ac:dyDescent="0.4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5.75" customHeight="1" x14ac:dyDescent="0.4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5.75" customHeight="1" x14ac:dyDescent="0.4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5.75" customHeight="1" x14ac:dyDescent="0.4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5.75" customHeight="1" x14ac:dyDescent="0.4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5.75" customHeight="1" x14ac:dyDescent="0.4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5.75" customHeight="1" x14ac:dyDescent="0.4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5.75" customHeight="1" x14ac:dyDescent="0.4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5.75" customHeight="1" x14ac:dyDescent="0.4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5.75" customHeight="1" x14ac:dyDescent="0.4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5.75" customHeight="1" x14ac:dyDescent="0.4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5.75" customHeight="1" x14ac:dyDescent="0.4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5.75" customHeight="1" x14ac:dyDescent="0.4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5.75" customHeight="1" x14ac:dyDescent="0.4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5.75" customHeight="1" x14ac:dyDescent="0.4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5.75" customHeight="1" x14ac:dyDescent="0.4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5.75" customHeight="1" x14ac:dyDescent="0.4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5.75" customHeight="1" x14ac:dyDescent="0.4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5.75" customHeight="1" x14ac:dyDescent="0.4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5.75" customHeight="1" x14ac:dyDescent="0.4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5.75" customHeight="1" x14ac:dyDescent="0.4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5.75" customHeight="1" x14ac:dyDescent="0.4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5.75" customHeight="1" x14ac:dyDescent="0.4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5.75" customHeight="1" x14ac:dyDescent="0.4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5.75" customHeight="1" x14ac:dyDescent="0.4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5.75" customHeight="1" x14ac:dyDescent="0.4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5.75" customHeight="1" x14ac:dyDescent="0.4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5.75" customHeight="1" x14ac:dyDescent="0.4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5.75" customHeight="1" x14ac:dyDescent="0.4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5.75" customHeight="1" x14ac:dyDescent="0.4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5.75" customHeight="1" x14ac:dyDescent="0.4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5.75" customHeight="1" x14ac:dyDescent="0.4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5.75" customHeight="1" x14ac:dyDescent="0.4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5.75" customHeight="1" x14ac:dyDescent="0.4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5.75" customHeight="1" x14ac:dyDescent="0.4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5.75" customHeight="1" x14ac:dyDescent="0.4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5.75" customHeight="1" x14ac:dyDescent="0.4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5.75" customHeight="1" x14ac:dyDescent="0.4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5.75" customHeight="1" x14ac:dyDescent="0.4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5.75" customHeight="1" x14ac:dyDescent="0.4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5.75" customHeight="1" x14ac:dyDescent="0.4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5.75" customHeight="1" x14ac:dyDescent="0.4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5.75" customHeight="1" x14ac:dyDescent="0.4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5.75" customHeight="1" x14ac:dyDescent="0.4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5.75" customHeight="1" x14ac:dyDescent="0.4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5.75" customHeight="1" x14ac:dyDescent="0.4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5.75" customHeight="1" x14ac:dyDescent="0.4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5.75" customHeight="1" x14ac:dyDescent="0.4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5.75" customHeight="1" x14ac:dyDescent="0.4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5.75" customHeight="1" x14ac:dyDescent="0.4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5.75" customHeight="1" x14ac:dyDescent="0.4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5.75" customHeight="1" x14ac:dyDescent="0.4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5.75" customHeight="1" x14ac:dyDescent="0.4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5.75" customHeight="1" x14ac:dyDescent="0.4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5.75" customHeight="1" x14ac:dyDescent="0.4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5.75" customHeight="1" x14ac:dyDescent="0.4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5.75" customHeight="1" x14ac:dyDescent="0.4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5.75" customHeight="1" x14ac:dyDescent="0.4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5.75" customHeight="1" x14ac:dyDescent="0.4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5.75" customHeight="1" x14ac:dyDescent="0.4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5.75" customHeight="1" x14ac:dyDescent="0.4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5.75" customHeight="1" x14ac:dyDescent="0.4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5.75" customHeight="1" x14ac:dyDescent="0.4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5.75" customHeight="1" x14ac:dyDescent="0.4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5.75" customHeight="1" x14ac:dyDescent="0.4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5.75" customHeight="1" x14ac:dyDescent="0.4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5.75" customHeight="1" x14ac:dyDescent="0.4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5.75" customHeight="1" x14ac:dyDescent="0.4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5.75" customHeight="1" x14ac:dyDescent="0.4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5.75" customHeight="1" x14ac:dyDescent="0.4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5.75" customHeight="1" x14ac:dyDescent="0.4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5.75" customHeight="1" x14ac:dyDescent="0.4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5.75" customHeight="1" x14ac:dyDescent="0.4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5.75" customHeight="1" x14ac:dyDescent="0.4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5.75" customHeight="1" x14ac:dyDescent="0.4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5.75" customHeight="1" x14ac:dyDescent="0.4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5.75" customHeight="1" x14ac:dyDescent="0.4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5.75" customHeight="1" x14ac:dyDescent="0.4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5.75" customHeight="1" x14ac:dyDescent="0.4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5.75" customHeight="1" x14ac:dyDescent="0.4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5.75" customHeight="1" x14ac:dyDescent="0.4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5.75" customHeight="1" x14ac:dyDescent="0.4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5.75" customHeight="1" x14ac:dyDescent="0.4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5.75" customHeight="1" x14ac:dyDescent="0.4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5.75" customHeight="1" x14ac:dyDescent="0.4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5.75" customHeight="1" x14ac:dyDescent="0.4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5.75" customHeight="1" x14ac:dyDescent="0.4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5.75" customHeight="1" x14ac:dyDescent="0.4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5.75" customHeight="1" x14ac:dyDescent="0.4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5.75" customHeight="1" x14ac:dyDescent="0.4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5.75" customHeight="1" x14ac:dyDescent="0.4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5.75" customHeight="1" x14ac:dyDescent="0.4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5.75" customHeight="1" x14ac:dyDescent="0.4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5.75" customHeight="1" x14ac:dyDescent="0.4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5.75" customHeight="1" x14ac:dyDescent="0.4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5.75" customHeight="1" x14ac:dyDescent="0.4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5.75" customHeight="1" x14ac:dyDescent="0.4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5.75" customHeight="1" x14ac:dyDescent="0.4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5.75" customHeight="1" x14ac:dyDescent="0.4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5.75" customHeight="1" x14ac:dyDescent="0.4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5.75" customHeight="1" x14ac:dyDescent="0.4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5.75" customHeight="1" x14ac:dyDescent="0.4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5.75" customHeight="1" x14ac:dyDescent="0.4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5.75" customHeight="1" x14ac:dyDescent="0.4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5.75" customHeight="1" x14ac:dyDescent="0.4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5.75" customHeight="1" x14ac:dyDescent="0.4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5.75" customHeight="1" x14ac:dyDescent="0.4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5.75" customHeight="1" x14ac:dyDescent="0.4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5.75" customHeight="1" x14ac:dyDescent="0.4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5.75" customHeight="1" x14ac:dyDescent="0.4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5.75" customHeight="1" x14ac:dyDescent="0.4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5.75" customHeight="1" x14ac:dyDescent="0.4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5.75" customHeight="1" x14ac:dyDescent="0.4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5.75" customHeight="1" x14ac:dyDescent="0.4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5.75" customHeight="1" x14ac:dyDescent="0.4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5.75" customHeight="1" x14ac:dyDescent="0.4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5.75" customHeight="1" x14ac:dyDescent="0.4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5.75" customHeight="1" x14ac:dyDescent="0.4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5.75" customHeight="1" x14ac:dyDescent="0.4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5.75" customHeight="1" x14ac:dyDescent="0.4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5.75" customHeight="1" x14ac:dyDescent="0.4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5.75" customHeight="1" x14ac:dyDescent="0.4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5.75" customHeight="1" x14ac:dyDescent="0.4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5.75" customHeight="1" x14ac:dyDescent="0.4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5.75" customHeight="1" x14ac:dyDescent="0.4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5.75" customHeight="1" x14ac:dyDescent="0.4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5.75" customHeight="1" x14ac:dyDescent="0.4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5.75" customHeight="1" x14ac:dyDescent="0.4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5.75" customHeight="1" x14ac:dyDescent="0.4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5.75" customHeight="1" x14ac:dyDescent="0.4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5.75" customHeight="1" x14ac:dyDescent="0.4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5.75" customHeight="1" x14ac:dyDescent="0.4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5.75" customHeight="1" x14ac:dyDescent="0.4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5.75" customHeight="1" x14ac:dyDescent="0.4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5.75" customHeight="1" x14ac:dyDescent="0.4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5.75" customHeight="1" x14ac:dyDescent="0.4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5.75" customHeight="1" x14ac:dyDescent="0.4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5.75" customHeight="1" x14ac:dyDescent="0.4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5.75" customHeight="1" x14ac:dyDescent="0.4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5.75" customHeight="1" x14ac:dyDescent="0.4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5.75" customHeight="1" x14ac:dyDescent="0.4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5.75" customHeight="1" x14ac:dyDescent="0.4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5.75" customHeight="1" x14ac:dyDescent="0.4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5.75" customHeight="1" x14ac:dyDescent="0.4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5.75" customHeight="1" x14ac:dyDescent="0.4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5.75" customHeight="1" x14ac:dyDescent="0.4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5.75" customHeight="1" x14ac:dyDescent="0.4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5.75" customHeight="1" x14ac:dyDescent="0.4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5.75" customHeight="1" x14ac:dyDescent="0.4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5.75" customHeight="1" x14ac:dyDescent="0.4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5.75" customHeight="1" x14ac:dyDescent="0.4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5.75" customHeight="1" x14ac:dyDescent="0.4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5.75" customHeight="1" x14ac:dyDescent="0.4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5.75" customHeight="1" x14ac:dyDescent="0.4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5.75" customHeight="1" x14ac:dyDescent="0.4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5.75" customHeight="1" x14ac:dyDescent="0.4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5.75" customHeight="1" x14ac:dyDescent="0.4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5.75" customHeight="1" x14ac:dyDescent="0.4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5.75" customHeight="1" x14ac:dyDescent="0.4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5.75" customHeight="1" x14ac:dyDescent="0.4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5.75" customHeight="1" x14ac:dyDescent="0.4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5.75" customHeight="1" x14ac:dyDescent="0.4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5.75" customHeight="1" x14ac:dyDescent="0.4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5.75" customHeight="1" x14ac:dyDescent="0.4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5.75" customHeight="1" x14ac:dyDescent="0.4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5.75" customHeight="1" x14ac:dyDescent="0.4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5.75" customHeight="1" x14ac:dyDescent="0.4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5.75" customHeight="1" x14ac:dyDescent="0.4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5.75" customHeight="1" x14ac:dyDescent="0.4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5.75" customHeight="1" x14ac:dyDescent="0.4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5.75" customHeight="1" x14ac:dyDescent="0.4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5.75" customHeight="1" x14ac:dyDescent="0.4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5.75" customHeight="1" x14ac:dyDescent="0.4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5.75" customHeight="1" x14ac:dyDescent="0.4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5.75" customHeight="1" x14ac:dyDescent="0.4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5.75" customHeight="1" x14ac:dyDescent="0.4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5.75" customHeight="1" x14ac:dyDescent="0.4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5.75" customHeight="1" x14ac:dyDescent="0.4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5.75" customHeight="1" x14ac:dyDescent="0.4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5.75" customHeight="1" x14ac:dyDescent="0.4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5.75" customHeight="1" x14ac:dyDescent="0.4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5.75" customHeight="1" x14ac:dyDescent="0.4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5.75" customHeight="1" x14ac:dyDescent="0.4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5.75" customHeight="1" x14ac:dyDescent="0.4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5.75" customHeight="1" x14ac:dyDescent="0.4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5.75" customHeight="1" x14ac:dyDescent="0.4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5.75" customHeight="1" x14ac:dyDescent="0.4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5.75" customHeight="1" x14ac:dyDescent="0.4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5.75" customHeight="1" x14ac:dyDescent="0.4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5.75" customHeight="1" x14ac:dyDescent="0.4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5.75" customHeight="1" x14ac:dyDescent="0.4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5.75" customHeight="1" x14ac:dyDescent="0.4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5.75" customHeight="1" x14ac:dyDescent="0.4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5.75" customHeight="1" x14ac:dyDescent="0.4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5.75" customHeight="1" x14ac:dyDescent="0.4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5.75" customHeight="1" x14ac:dyDescent="0.4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5.75" customHeight="1" x14ac:dyDescent="0.4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5.75" customHeight="1" x14ac:dyDescent="0.4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5.75" customHeight="1" x14ac:dyDescent="0.4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5.75" customHeight="1" x14ac:dyDescent="0.4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5.75" customHeight="1" x14ac:dyDescent="0.4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5.75" customHeight="1" x14ac:dyDescent="0.4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5.75" customHeight="1" x14ac:dyDescent="0.4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5.75" customHeight="1" x14ac:dyDescent="0.4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5.75" customHeight="1" x14ac:dyDescent="0.4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5.75" customHeight="1" x14ac:dyDescent="0.4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5.75" customHeight="1" x14ac:dyDescent="0.4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5.75" customHeight="1" x14ac:dyDescent="0.4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5.75" customHeight="1" x14ac:dyDescent="0.4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5.75" customHeight="1" x14ac:dyDescent="0.4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5.75" customHeight="1" x14ac:dyDescent="0.4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5.75" customHeight="1" x14ac:dyDescent="0.4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5.75" customHeight="1" x14ac:dyDescent="0.4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5.75" customHeight="1" x14ac:dyDescent="0.4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5.75" customHeight="1" x14ac:dyDescent="0.4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5.75" customHeight="1" x14ac:dyDescent="0.4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5.75" customHeight="1" x14ac:dyDescent="0.4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5.75" customHeight="1" x14ac:dyDescent="0.4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5.75" customHeight="1" x14ac:dyDescent="0.4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5.75" customHeight="1" x14ac:dyDescent="0.4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5.75" customHeight="1" x14ac:dyDescent="0.4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5.75" customHeight="1" x14ac:dyDescent="0.4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5.75" customHeight="1" x14ac:dyDescent="0.4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5.75" customHeight="1" x14ac:dyDescent="0.4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5.75" customHeight="1" x14ac:dyDescent="0.4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5.75" customHeight="1" x14ac:dyDescent="0.4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5.75" customHeight="1" x14ac:dyDescent="0.4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5.75" customHeight="1" x14ac:dyDescent="0.4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5.75" customHeight="1" x14ac:dyDescent="0.4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5.75" customHeight="1" x14ac:dyDescent="0.4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5.75" customHeight="1" x14ac:dyDescent="0.4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5.75" customHeight="1" x14ac:dyDescent="0.4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5.75" customHeight="1" x14ac:dyDescent="0.4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5.75" customHeight="1" x14ac:dyDescent="0.4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5.75" customHeight="1" x14ac:dyDescent="0.4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5.75" customHeight="1" x14ac:dyDescent="0.4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5.75" customHeight="1" x14ac:dyDescent="0.4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5.75" customHeight="1" x14ac:dyDescent="0.4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5.75" customHeight="1" x14ac:dyDescent="0.4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5.75" customHeight="1" x14ac:dyDescent="0.4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5.75" customHeight="1" x14ac:dyDescent="0.4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5.75" customHeight="1" x14ac:dyDescent="0.4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5.75" customHeight="1" x14ac:dyDescent="0.4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5.75" customHeight="1" x14ac:dyDescent="0.4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5.75" customHeight="1" x14ac:dyDescent="0.4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5.75" customHeight="1" x14ac:dyDescent="0.4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5.75" customHeight="1" x14ac:dyDescent="0.4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5.75" customHeight="1" x14ac:dyDescent="0.4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5.75" customHeight="1" x14ac:dyDescent="0.4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5.75" customHeight="1" x14ac:dyDescent="0.4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5.75" customHeight="1" x14ac:dyDescent="0.4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5.75" customHeight="1" x14ac:dyDescent="0.4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5.75" customHeight="1" x14ac:dyDescent="0.4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5.75" customHeight="1" x14ac:dyDescent="0.4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5.75" customHeight="1" x14ac:dyDescent="0.4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5.75" customHeight="1" x14ac:dyDescent="0.4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5.75" customHeight="1" x14ac:dyDescent="0.4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5.75" customHeight="1" x14ac:dyDescent="0.4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5.75" customHeight="1" x14ac:dyDescent="0.4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5.75" customHeight="1" x14ac:dyDescent="0.4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5.75" customHeight="1" x14ac:dyDescent="0.4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5.75" customHeight="1" x14ac:dyDescent="0.4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5.75" customHeight="1" x14ac:dyDescent="0.4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5.75" customHeight="1" x14ac:dyDescent="0.4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5.75" customHeight="1" x14ac:dyDescent="0.4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5.75" customHeight="1" x14ac:dyDescent="0.4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5.75" customHeight="1" x14ac:dyDescent="0.4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5.75" customHeight="1" x14ac:dyDescent="0.4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5.75" customHeight="1" x14ac:dyDescent="0.4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5.75" customHeight="1" x14ac:dyDescent="0.4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5.75" customHeight="1" x14ac:dyDescent="0.4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5.75" customHeight="1" x14ac:dyDescent="0.4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5.75" customHeight="1" x14ac:dyDescent="0.4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5.75" customHeight="1" x14ac:dyDescent="0.4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5.75" customHeight="1" x14ac:dyDescent="0.4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5.75" customHeight="1" x14ac:dyDescent="0.4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5.75" customHeight="1" x14ac:dyDescent="0.4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5.75" customHeight="1" x14ac:dyDescent="0.4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5.75" customHeight="1" x14ac:dyDescent="0.4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5.75" customHeight="1" x14ac:dyDescent="0.4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5.75" customHeight="1" x14ac:dyDescent="0.4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5.75" customHeight="1" x14ac:dyDescent="0.4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5.75" customHeight="1" x14ac:dyDescent="0.4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5.75" customHeight="1" x14ac:dyDescent="0.4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5.75" customHeight="1" x14ac:dyDescent="0.4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5.75" customHeight="1" x14ac:dyDescent="0.4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5.75" customHeight="1" x14ac:dyDescent="0.4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5.75" customHeight="1" x14ac:dyDescent="0.4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5.75" customHeight="1" x14ac:dyDescent="0.4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5.75" customHeight="1" x14ac:dyDescent="0.4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5.75" customHeight="1" x14ac:dyDescent="0.4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5.75" customHeight="1" x14ac:dyDescent="0.4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5.75" customHeight="1" x14ac:dyDescent="0.4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5.75" customHeight="1" x14ac:dyDescent="0.4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5.75" customHeight="1" x14ac:dyDescent="0.4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5.75" customHeight="1" x14ac:dyDescent="0.4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5.75" customHeight="1" x14ac:dyDescent="0.4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5.75" customHeight="1" x14ac:dyDescent="0.4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5.75" customHeight="1" x14ac:dyDescent="0.4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5.75" customHeight="1" x14ac:dyDescent="0.4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5.75" customHeight="1" x14ac:dyDescent="0.4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5.75" customHeight="1" x14ac:dyDescent="0.4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5.75" customHeight="1" x14ac:dyDescent="0.4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5.75" customHeight="1" x14ac:dyDescent="0.4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5.75" customHeight="1" x14ac:dyDescent="0.4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5.75" customHeight="1" x14ac:dyDescent="0.4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5.75" customHeight="1" x14ac:dyDescent="0.4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5.75" customHeight="1" x14ac:dyDescent="0.4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5.75" customHeight="1" x14ac:dyDescent="0.4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5.75" customHeight="1" x14ac:dyDescent="0.4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5.75" customHeight="1" x14ac:dyDescent="0.4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5.75" customHeight="1" x14ac:dyDescent="0.4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5.75" customHeight="1" x14ac:dyDescent="0.4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5.75" customHeight="1" x14ac:dyDescent="0.4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5.75" customHeight="1" x14ac:dyDescent="0.4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5.75" customHeight="1" x14ac:dyDescent="0.4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5.75" customHeight="1" x14ac:dyDescent="0.4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5.75" customHeight="1" x14ac:dyDescent="0.4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5.75" customHeight="1" x14ac:dyDescent="0.4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5.75" customHeight="1" x14ac:dyDescent="0.4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5.75" customHeight="1" x14ac:dyDescent="0.4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5.75" customHeight="1" x14ac:dyDescent="0.4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5.75" customHeight="1" x14ac:dyDescent="0.4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5.75" customHeight="1" x14ac:dyDescent="0.4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5.75" customHeight="1" x14ac:dyDescent="0.4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5.75" customHeight="1" x14ac:dyDescent="0.4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5.75" customHeight="1" x14ac:dyDescent="0.4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5.75" customHeight="1" x14ac:dyDescent="0.4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5.75" customHeight="1" x14ac:dyDescent="0.4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5.75" customHeight="1" x14ac:dyDescent="0.4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5.75" customHeight="1" x14ac:dyDescent="0.4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5.75" customHeight="1" x14ac:dyDescent="0.4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5.75" customHeight="1" x14ac:dyDescent="0.4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5.75" customHeight="1" x14ac:dyDescent="0.4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5.75" customHeight="1" x14ac:dyDescent="0.4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5.75" customHeight="1" x14ac:dyDescent="0.4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5.75" customHeight="1" x14ac:dyDescent="0.4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5.75" customHeight="1" x14ac:dyDescent="0.4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5.75" customHeight="1" x14ac:dyDescent="0.4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5.75" customHeight="1" x14ac:dyDescent="0.4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5.75" customHeight="1" x14ac:dyDescent="0.4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5.75" customHeight="1" x14ac:dyDescent="0.4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5.75" customHeight="1" x14ac:dyDescent="0.4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5.75" customHeight="1" x14ac:dyDescent="0.4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5.75" customHeight="1" x14ac:dyDescent="0.4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5.75" customHeight="1" x14ac:dyDescent="0.4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5.75" customHeight="1" x14ac:dyDescent="0.4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5.75" customHeight="1" x14ac:dyDescent="0.4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5.75" customHeight="1" x14ac:dyDescent="0.4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5.75" customHeight="1" x14ac:dyDescent="0.4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5.75" customHeight="1" x14ac:dyDescent="0.4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5.75" customHeight="1" x14ac:dyDescent="0.4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5.75" customHeight="1" x14ac:dyDescent="0.4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5.75" customHeight="1" x14ac:dyDescent="0.4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5.75" customHeight="1" x14ac:dyDescent="0.4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5.75" customHeight="1" x14ac:dyDescent="0.4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5.75" customHeight="1" x14ac:dyDescent="0.4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5.75" customHeight="1" x14ac:dyDescent="0.4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5.75" customHeight="1" x14ac:dyDescent="0.4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5.75" customHeight="1" x14ac:dyDescent="0.4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5.75" customHeight="1" x14ac:dyDescent="0.4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5.75" customHeight="1" x14ac:dyDescent="0.4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5.75" customHeight="1" x14ac:dyDescent="0.4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5.75" customHeight="1" x14ac:dyDescent="0.4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5.75" customHeight="1" x14ac:dyDescent="0.4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5.75" customHeight="1" x14ac:dyDescent="0.4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5.75" customHeight="1" x14ac:dyDescent="0.4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5.75" customHeight="1" x14ac:dyDescent="0.4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5.75" customHeight="1" x14ac:dyDescent="0.4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5.75" customHeight="1" x14ac:dyDescent="0.4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5.75" customHeight="1" x14ac:dyDescent="0.4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5.75" customHeight="1" x14ac:dyDescent="0.4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5.75" customHeight="1" x14ac:dyDescent="0.4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5.75" customHeight="1" x14ac:dyDescent="0.4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5.75" customHeight="1" x14ac:dyDescent="0.4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5.75" customHeight="1" x14ac:dyDescent="0.4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5.75" customHeight="1" x14ac:dyDescent="0.4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5.75" customHeight="1" x14ac:dyDescent="0.4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5.75" customHeight="1" x14ac:dyDescent="0.4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5.75" customHeight="1" x14ac:dyDescent="0.4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5.75" customHeight="1" x14ac:dyDescent="0.4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5.75" customHeight="1" x14ac:dyDescent="0.4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5.75" customHeight="1" x14ac:dyDescent="0.4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5.75" customHeight="1" x14ac:dyDescent="0.4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5.75" customHeight="1" x14ac:dyDescent="0.4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5.75" customHeight="1" x14ac:dyDescent="0.4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5.75" customHeight="1" x14ac:dyDescent="0.4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5.75" customHeight="1" x14ac:dyDescent="0.4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5.75" customHeight="1" x14ac:dyDescent="0.4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5.75" customHeight="1" x14ac:dyDescent="0.4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5.75" customHeight="1" x14ac:dyDescent="0.4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5.75" customHeight="1" x14ac:dyDescent="0.4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5.75" customHeight="1" x14ac:dyDescent="0.4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5.75" customHeight="1" x14ac:dyDescent="0.4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5.75" customHeight="1" x14ac:dyDescent="0.4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5.75" customHeight="1" x14ac:dyDescent="0.4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5.75" customHeight="1" x14ac:dyDescent="0.4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5.75" customHeight="1" x14ac:dyDescent="0.4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5.75" customHeight="1" x14ac:dyDescent="0.4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5.75" customHeight="1" x14ac:dyDescent="0.4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5.75" customHeight="1" x14ac:dyDescent="0.4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5.75" customHeight="1" x14ac:dyDescent="0.4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5.75" customHeight="1" x14ac:dyDescent="0.4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5.75" customHeight="1" x14ac:dyDescent="0.4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5.75" customHeight="1" x14ac:dyDescent="0.4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5.75" customHeight="1" x14ac:dyDescent="0.4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5.75" customHeight="1" x14ac:dyDescent="0.4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5.75" customHeight="1" x14ac:dyDescent="0.4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5.75" customHeight="1" x14ac:dyDescent="0.4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5.75" customHeight="1" x14ac:dyDescent="0.4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5.75" customHeight="1" x14ac:dyDescent="0.4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5.75" customHeight="1" x14ac:dyDescent="0.4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5.75" customHeight="1" x14ac:dyDescent="0.4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5.75" customHeight="1" x14ac:dyDescent="0.4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5.75" customHeight="1" x14ac:dyDescent="0.4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5.75" customHeight="1" x14ac:dyDescent="0.4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5.75" customHeight="1" x14ac:dyDescent="0.4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5.75" customHeight="1" x14ac:dyDescent="0.4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5.75" customHeight="1" x14ac:dyDescent="0.4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5.75" customHeight="1" x14ac:dyDescent="0.4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5.75" customHeight="1" x14ac:dyDescent="0.4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5.75" customHeight="1" x14ac:dyDescent="0.4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5.75" customHeight="1" x14ac:dyDescent="0.4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5.75" customHeight="1" x14ac:dyDescent="0.4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5.75" customHeight="1" x14ac:dyDescent="0.4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5.75" customHeight="1" x14ac:dyDescent="0.4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5.75" customHeight="1" x14ac:dyDescent="0.4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5.75" customHeight="1" x14ac:dyDescent="0.4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5.75" customHeight="1" x14ac:dyDescent="0.4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5.75" customHeight="1" x14ac:dyDescent="0.4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5.75" customHeight="1" x14ac:dyDescent="0.4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5.75" customHeight="1" x14ac:dyDescent="0.4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5.75" customHeight="1" x14ac:dyDescent="0.4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5.75" customHeight="1" x14ac:dyDescent="0.4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5.75" customHeight="1" x14ac:dyDescent="0.4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5.75" customHeight="1" x14ac:dyDescent="0.4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5.75" customHeight="1" x14ac:dyDescent="0.4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5.75" customHeight="1" x14ac:dyDescent="0.4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5.75" customHeight="1" x14ac:dyDescent="0.4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5.75" customHeight="1" x14ac:dyDescent="0.4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5.75" customHeight="1" x14ac:dyDescent="0.4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5.75" customHeight="1" x14ac:dyDescent="0.4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5.75" customHeight="1" x14ac:dyDescent="0.4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5.75" customHeight="1" x14ac:dyDescent="0.4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5.75" customHeight="1" x14ac:dyDescent="0.4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5.75" customHeight="1" x14ac:dyDescent="0.4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5.75" customHeight="1" x14ac:dyDescent="0.4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5.75" customHeight="1" x14ac:dyDescent="0.4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5.75" customHeight="1" x14ac:dyDescent="0.4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5.75" customHeight="1" x14ac:dyDescent="0.4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5.75" customHeight="1" x14ac:dyDescent="0.4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5.75" customHeight="1" x14ac:dyDescent="0.4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5.75" customHeight="1" x14ac:dyDescent="0.4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5.75" customHeight="1" x14ac:dyDescent="0.4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5.75" customHeight="1" x14ac:dyDescent="0.4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5.75" customHeight="1" x14ac:dyDescent="0.4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5.75" customHeight="1" x14ac:dyDescent="0.4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5.75" customHeight="1" x14ac:dyDescent="0.4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5.75" customHeight="1" x14ac:dyDescent="0.4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5.75" customHeight="1" x14ac:dyDescent="0.4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5.75" customHeight="1" x14ac:dyDescent="0.4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5.75" customHeight="1" x14ac:dyDescent="0.4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5.75" customHeight="1" x14ac:dyDescent="0.4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5.75" customHeight="1" x14ac:dyDescent="0.4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5.75" customHeight="1" x14ac:dyDescent="0.4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5.75" customHeight="1" x14ac:dyDescent="0.4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5.75" customHeight="1" x14ac:dyDescent="0.4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5.75" customHeight="1" x14ac:dyDescent="0.4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5.75" customHeight="1" x14ac:dyDescent="0.4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5.75" customHeight="1" x14ac:dyDescent="0.4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5.75" customHeight="1" x14ac:dyDescent="0.4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5.75" customHeight="1" x14ac:dyDescent="0.4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5.75" customHeight="1" x14ac:dyDescent="0.4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5.75" customHeight="1" x14ac:dyDescent="0.4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5.75" customHeight="1" x14ac:dyDescent="0.4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5.75" customHeight="1" x14ac:dyDescent="0.4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5.75" customHeight="1" x14ac:dyDescent="0.4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5.75" customHeight="1" x14ac:dyDescent="0.4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5.75" customHeight="1" x14ac:dyDescent="0.4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5.75" customHeight="1" x14ac:dyDescent="0.4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5.75" customHeight="1" x14ac:dyDescent="0.4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5.75" customHeight="1" x14ac:dyDescent="0.4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5.75" customHeight="1" x14ac:dyDescent="0.4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5.75" customHeight="1" x14ac:dyDescent="0.4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5.75" customHeight="1" x14ac:dyDescent="0.4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5.75" customHeight="1" x14ac:dyDescent="0.4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5.75" customHeight="1" x14ac:dyDescent="0.4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5.75" customHeight="1" x14ac:dyDescent="0.4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5.75" customHeight="1" x14ac:dyDescent="0.4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5.75" customHeight="1" x14ac:dyDescent="0.4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5.75" customHeight="1" x14ac:dyDescent="0.4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5.75" customHeight="1" x14ac:dyDescent="0.4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5.75" customHeight="1" x14ac:dyDescent="0.4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5.75" customHeight="1" x14ac:dyDescent="0.4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5.75" customHeight="1" x14ac:dyDescent="0.4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5.75" customHeight="1" x14ac:dyDescent="0.4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5.75" customHeight="1" x14ac:dyDescent="0.4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5.75" customHeight="1" x14ac:dyDescent="0.4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5.75" customHeight="1" x14ac:dyDescent="0.4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5.75" customHeight="1" x14ac:dyDescent="0.4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5.75" customHeight="1" x14ac:dyDescent="0.4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5.75" customHeight="1" x14ac:dyDescent="0.4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5.75" customHeight="1" x14ac:dyDescent="0.4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5.75" customHeight="1" x14ac:dyDescent="0.4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5.75" customHeight="1" x14ac:dyDescent="0.4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5.75" customHeight="1" x14ac:dyDescent="0.4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5.75" customHeight="1" x14ac:dyDescent="0.4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5.75" customHeight="1" x14ac:dyDescent="0.4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5.75" customHeight="1" x14ac:dyDescent="0.4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5.75" customHeight="1" x14ac:dyDescent="0.4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5.75" customHeight="1" x14ac:dyDescent="0.4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5.75" customHeight="1" x14ac:dyDescent="0.4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5.75" customHeight="1" x14ac:dyDescent="0.4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5.75" customHeight="1" x14ac:dyDescent="0.4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5.75" customHeight="1" x14ac:dyDescent="0.4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5.75" customHeight="1" x14ac:dyDescent="0.4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5.75" customHeight="1" x14ac:dyDescent="0.4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5.75" customHeight="1" x14ac:dyDescent="0.4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5.75" customHeight="1" x14ac:dyDescent="0.4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5.75" customHeight="1" x14ac:dyDescent="0.4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5.75" customHeight="1" x14ac:dyDescent="0.4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5.75" customHeight="1" x14ac:dyDescent="0.4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5.75" customHeight="1" x14ac:dyDescent="0.4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5.75" customHeight="1" x14ac:dyDescent="0.4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5.75" customHeight="1" x14ac:dyDescent="0.4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5.75" customHeight="1" x14ac:dyDescent="0.4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5.75" customHeight="1" x14ac:dyDescent="0.4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5.75" customHeight="1" x14ac:dyDescent="0.4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5.75" customHeight="1" x14ac:dyDescent="0.4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5.75" customHeight="1" x14ac:dyDescent="0.4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5.75" customHeight="1" x14ac:dyDescent="0.4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5.75" customHeight="1" x14ac:dyDescent="0.4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5.75" customHeight="1" x14ac:dyDescent="0.4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5.75" customHeight="1" x14ac:dyDescent="0.4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5.75" customHeight="1" x14ac:dyDescent="0.4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5.75" customHeight="1" x14ac:dyDescent="0.4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5.75" customHeight="1" x14ac:dyDescent="0.4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5.75" customHeight="1" x14ac:dyDescent="0.4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5.75" customHeight="1" x14ac:dyDescent="0.4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5.75" customHeight="1" x14ac:dyDescent="0.4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5.75" customHeight="1" x14ac:dyDescent="0.4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5.75" customHeight="1" x14ac:dyDescent="0.4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5.75" customHeight="1" x14ac:dyDescent="0.4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5.75" customHeight="1" x14ac:dyDescent="0.4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5.75" customHeight="1" x14ac:dyDescent="0.4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5.75" customHeight="1" x14ac:dyDescent="0.4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140625" defaultRowHeight="15" customHeight="1" x14ac:dyDescent="0.35"/>
  <cols>
    <col min="1" max="1" width="185.4140625" customWidth="1"/>
    <col min="2" max="21" width="8" customWidth="1"/>
  </cols>
  <sheetData>
    <row r="1" spans="1:26" ht="12.9" x14ac:dyDescent="0.3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2" customHeight="1" x14ac:dyDescent="0.3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" customHeight="1" x14ac:dyDescent="0.35">
      <c r="A3" s="60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" customHeight="1" x14ac:dyDescent="0.35">
      <c r="A4" s="60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" customHeight="1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2" customHeight="1" x14ac:dyDescent="0.35">
      <c r="A6" s="61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" customHeight="1" x14ac:dyDescent="0.35">
      <c r="A7" s="62" t="s">
        <v>54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58"/>
      <c r="W7" s="58"/>
      <c r="X7" s="58"/>
      <c r="Y7" s="58"/>
      <c r="Z7" s="58"/>
    </row>
    <row r="8" spans="1:26" ht="12" customHeight="1" x14ac:dyDescent="0.35">
      <c r="A8" s="63" t="s">
        <v>55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58"/>
      <c r="W8" s="58"/>
      <c r="X8" s="58"/>
      <c r="Y8" s="58"/>
      <c r="Z8" s="58"/>
    </row>
    <row r="9" spans="1:26" ht="12" customHeight="1" x14ac:dyDescent="0.35">
      <c r="A9" s="63" t="s">
        <v>56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58"/>
      <c r="W9" s="58"/>
      <c r="X9" s="58"/>
      <c r="Y9" s="58"/>
      <c r="Z9" s="58"/>
    </row>
    <row r="10" spans="1:26" ht="12" customHeight="1" x14ac:dyDescent="0.35">
      <c r="A10" s="6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58"/>
      <c r="W10" s="58"/>
      <c r="X10" s="58"/>
      <c r="Y10" s="58"/>
      <c r="Z10" s="58"/>
    </row>
    <row r="11" spans="1:26" ht="12" customHeight="1" x14ac:dyDescent="0.35">
      <c r="A11" s="64" t="s">
        <v>57</v>
      </c>
      <c r="B11" s="6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2" customHeight="1" x14ac:dyDescent="0.35">
      <c r="A12" s="66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58"/>
      <c r="W12" s="58"/>
      <c r="X12" s="58"/>
      <c r="Y12" s="58"/>
      <c r="Z12" s="58"/>
    </row>
    <row r="13" spans="1:26" ht="12" customHeight="1" x14ac:dyDescent="0.35">
      <c r="A13" s="66" t="s">
        <v>59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58"/>
      <c r="W13" s="58"/>
      <c r="X13" s="58"/>
      <c r="Y13" s="58"/>
      <c r="Z13" s="58"/>
    </row>
    <row r="14" spans="1:26" ht="14.25" customHeight="1" x14ac:dyDescent="0.35">
      <c r="A14" s="67" t="s">
        <v>60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58"/>
      <c r="W14" s="58"/>
      <c r="X14" s="58"/>
      <c r="Y14" s="58"/>
      <c r="Z14" s="58"/>
    </row>
    <row r="15" spans="1:26" ht="12" customHeight="1" x14ac:dyDescent="0.35">
      <c r="A15" s="67" t="s">
        <v>52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58"/>
      <c r="W15" s="58"/>
      <c r="X15" s="58"/>
      <c r="Y15" s="58"/>
      <c r="Z15" s="58"/>
    </row>
    <row r="16" spans="1:26" ht="12.9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2.9" x14ac:dyDescent="0.3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2.9" x14ac:dyDescent="0.3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9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2.9" x14ac:dyDescent="0.3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2.9" x14ac:dyDescent="0.3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2.9" x14ac:dyDescent="0.3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9" x14ac:dyDescent="0.3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9" x14ac:dyDescent="0.3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9" x14ac:dyDescent="0.3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9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2.9" x14ac:dyDescent="0.3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2.9" x14ac:dyDescent="0.3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2.9" x14ac:dyDescent="0.3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2.9" x14ac:dyDescent="0.3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2.9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2.9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2.9" x14ac:dyDescent="0.3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2.9" x14ac:dyDescent="0.3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2.9" x14ac:dyDescent="0.3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2.9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2.9" x14ac:dyDescent="0.3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2.9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2.9" x14ac:dyDescent="0.3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2.9" x14ac:dyDescent="0.3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2.9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2.9" x14ac:dyDescent="0.3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2.9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2.9" x14ac:dyDescent="0.3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2.9" x14ac:dyDescent="0.3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2.9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9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2.9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2.9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2.9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2.9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2.9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2.9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2.9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2.9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2.9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2.9" x14ac:dyDescent="0.3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2.9" x14ac:dyDescent="0.3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2.9" x14ac:dyDescent="0.3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2.9" x14ac:dyDescent="0.3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2.9" x14ac:dyDescent="0.3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2.9" x14ac:dyDescent="0.3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2.9" x14ac:dyDescent="0.3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2.9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2.9" x14ac:dyDescent="0.3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2.9" x14ac:dyDescent="0.3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2.9" x14ac:dyDescent="0.3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2.9" x14ac:dyDescent="0.3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2.9" x14ac:dyDescent="0.3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2.9" x14ac:dyDescent="0.3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2.9" x14ac:dyDescent="0.3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2.9" x14ac:dyDescent="0.3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2.9" x14ac:dyDescent="0.3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2.9" x14ac:dyDescent="0.3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2.9" x14ac:dyDescent="0.3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2.9" x14ac:dyDescent="0.3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2.9" x14ac:dyDescent="0.3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2.9" x14ac:dyDescent="0.3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2.9" x14ac:dyDescent="0.3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2.9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2.9" x14ac:dyDescent="0.3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2.9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2.9" x14ac:dyDescent="0.3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2.9" x14ac:dyDescent="0.3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2.9" x14ac:dyDescent="0.3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2.9" x14ac:dyDescent="0.3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2.9" x14ac:dyDescent="0.3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2.9" x14ac:dyDescent="0.3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2.9" x14ac:dyDescent="0.3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2.9" x14ac:dyDescent="0.3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2.9" x14ac:dyDescent="0.3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2.9" x14ac:dyDescent="0.3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2.9" x14ac:dyDescent="0.3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2.9" x14ac:dyDescent="0.3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2.9" x14ac:dyDescent="0.3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2.9" x14ac:dyDescent="0.3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2.9" x14ac:dyDescent="0.3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2.9" x14ac:dyDescent="0.3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2.9" x14ac:dyDescent="0.3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2.9" x14ac:dyDescent="0.3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2.9" x14ac:dyDescent="0.3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2.9" x14ac:dyDescent="0.3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2.9" x14ac:dyDescent="0.3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2.9" x14ac:dyDescent="0.3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2.9" x14ac:dyDescent="0.3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2.9" x14ac:dyDescent="0.3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2.9" x14ac:dyDescent="0.3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2.9" x14ac:dyDescent="0.3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2.9" x14ac:dyDescent="0.3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2.9" x14ac:dyDescent="0.3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2.9" x14ac:dyDescent="0.3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2.9" x14ac:dyDescent="0.3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2.9" x14ac:dyDescent="0.3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2.9" x14ac:dyDescent="0.3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2.9" x14ac:dyDescent="0.3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2.9" x14ac:dyDescent="0.3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2.9" x14ac:dyDescent="0.3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2.9" x14ac:dyDescent="0.3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2.9" x14ac:dyDescent="0.3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2.9" x14ac:dyDescent="0.3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2.9" x14ac:dyDescent="0.3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2.9" x14ac:dyDescent="0.3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2.9" x14ac:dyDescent="0.3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2.9" x14ac:dyDescent="0.3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2.9" x14ac:dyDescent="0.3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2.9" x14ac:dyDescent="0.3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2.9" x14ac:dyDescent="0.3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2.9" x14ac:dyDescent="0.3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2.9" x14ac:dyDescent="0.3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2.9" x14ac:dyDescent="0.3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2.9" x14ac:dyDescent="0.3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2.9" x14ac:dyDescent="0.3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2.9" x14ac:dyDescent="0.3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2.9" x14ac:dyDescent="0.3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2.9" x14ac:dyDescent="0.3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2.9" x14ac:dyDescent="0.3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2.9" x14ac:dyDescent="0.3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2.9" x14ac:dyDescent="0.3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2.9" x14ac:dyDescent="0.3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2.9" x14ac:dyDescent="0.3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2.9" x14ac:dyDescent="0.3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2.9" x14ac:dyDescent="0.3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2.9" x14ac:dyDescent="0.3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2.9" x14ac:dyDescent="0.3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2.9" x14ac:dyDescent="0.3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2.9" x14ac:dyDescent="0.3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2.9" x14ac:dyDescent="0.3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2.9" x14ac:dyDescent="0.3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2.9" x14ac:dyDescent="0.3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2.9" x14ac:dyDescent="0.3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2.9" x14ac:dyDescent="0.3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2.9" x14ac:dyDescent="0.3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2.9" x14ac:dyDescent="0.3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2.9" x14ac:dyDescent="0.3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2.9" x14ac:dyDescent="0.3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2.9" x14ac:dyDescent="0.3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2.9" x14ac:dyDescent="0.3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2.9" x14ac:dyDescent="0.3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2.9" x14ac:dyDescent="0.3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2.9" x14ac:dyDescent="0.3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2.9" x14ac:dyDescent="0.3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2.9" x14ac:dyDescent="0.3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2.9" x14ac:dyDescent="0.3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2.9" x14ac:dyDescent="0.3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2.9" x14ac:dyDescent="0.3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2.9" x14ac:dyDescent="0.3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2.9" x14ac:dyDescent="0.3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2.9" x14ac:dyDescent="0.3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2.9" x14ac:dyDescent="0.3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2.9" x14ac:dyDescent="0.3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2.9" x14ac:dyDescent="0.3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2.9" x14ac:dyDescent="0.3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2.9" x14ac:dyDescent="0.3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2.9" x14ac:dyDescent="0.3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2.9" x14ac:dyDescent="0.3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2.9" x14ac:dyDescent="0.3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2.9" x14ac:dyDescent="0.3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2.9" x14ac:dyDescent="0.3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2.9" x14ac:dyDescent="0.3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2.9" x14ac:dyDescent="0.3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2.9" x14ac:dyDescent="0.3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2.9" x14ac:dyDescent="0.3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2.9" x14ac:dyDescent="0.3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2.9" x14ac:dyDescent="0.3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2.9" x14ac:dyDescent="0.3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2.9" x14ac:dyDescent="0.3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2.9" x14ac:dyDescent="0.3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2.9" x14ac:dyDescent="0.3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2.9" x14ac:dyDescent="0.3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2.9" x14ac:dyDescent="0.3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2.9" x14ac:dyDescent="0.3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2.9" x14ac:dyDescent="0.3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2.9" x14ac:dyDescent="0.3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2.9" x14ac:dyDescent="0.3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2.9" x14ac:dyDescent="0.3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2.9" x14ac:dyDescent="0.3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2.9" x14ac:dyDescent="0.3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2.9" x14ac:dyDescent="0.3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2.9" x14ac:dyDescent="0.3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2.9" x14ac:dyDescent="0.3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2.9" x14ac:dyDescent="0.3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2.9" x14ac:dyDescent="0.3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2.9" x14ac:dyDescent="0.3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2.9" x14ac:dyDescent="0.3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2.9" x14ac:dyDescent="0.3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2.9" x14ac:dyDescent="0.3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2.9" x14ac:dyDescent="0.3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2.9" x14ac:dyDescent="0.3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2.9" x14ac:dyDescent="0.3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2.9" x14ac:dyDescent="0.3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2.9" x14ac:dyDescent="0.3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2.9" x14ac:dyDescent="0.3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2.9" x14ac:dyDescent="0.3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2.9" x14ac:dyDescent="0.3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2.9" x14ac:dyDescent="0.3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2.9" x14ac:dyDescent="0.3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2.9" x14ac:dyDescent="0.3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2.9" x14ac:dyDescent="0.3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2.9" x14ac:dyDescent="0.3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2.9" x14ac:dyDescent="0.3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2.9" x14ac:dyDescent="0.3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2.9" x14ac:dyDescent="0.3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2.9" x14ac:dyDescent="0.3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2.9" x14ac:dyDescent="0.3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2.9" x14ac:dyDescent="0.3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2.9" x14ac:dyDescent="0.3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2.9" x14ac:dyDescent="0.3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2.9" x14ac:dyDescent="0.3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2.9" x14ac:dyDescent="0.3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2.9" x14ac:dyDescent="0.3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2.9" x14ac:dyDescent="0.3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2.9" x14ac:dyDescent="0.3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2.9" x14ac:dyDescent="0.3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2.9" x14ac:dyDescent="0.3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2.9" x14ac:dyDescent="0.3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2.9" x14ac:dyDescent="0.3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2.9" x14ac:dyDescent="0.3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2.9" x14ac:dyDescent="0.3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2.9" x14ac:dyDescent="0.3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2.9" x14ac:dyDescent="0.3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2.9" x14ac:dyDescent="0.3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2.9" x14ac:dyDescent="0.3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2.9" x14ac:dyDescent="0.3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2.9" x14ac:dyDescent="0.3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2.9" x14ac:dyDescent="0.3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2.9" x14ac:dyDescent="0.3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2.9" x14ac:dyDescent="0.3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2.9" x14ac:dyDescent="0.3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2.9" x14ac:dyDescent="0.3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2.9" x14ac:dyDescent="0.3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2.9" x14ac:dyDescent="0.3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2.9" x14ac:dyDescent="0.3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2.9" x14ac:dyDescent="0.3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2.9" x14ac:dyDescent="0.3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2.9" x14ac:dyDescent="0.3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2.9" x14ac:dyDescent="0.3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2.9" x14ac:dyDescent="0.3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2.9" x14ac:dyDescent="0.3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2.9" x14ac:dyDescent="0.3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2.9" x14ac:dyDescent="0.3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2.9" x14ac:dyDescent="0.3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2.9" x14ac:dyDescent="0.3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2.9" x14ac:dyDescent="0.3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2.9" x14ac:dyDescent="0.3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2.9" x14ac:dyDescent="0.3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2.9" x14ac:dyDescent="0.3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2.9" x14ac:dyDescent="0.3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2.9" x14ac:dyDescent="0.3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2.9" x14ac:dyDescent="0.3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2.9" x14ac:dyDescent="0.3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2.9" x14ac:dyDescent="0.3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2.9" x14ac:dyDescent="0.3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2.9" x14ac:dyDescent="0.3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2.9" x14ac:dyDescent="0.3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2.9" x14ac:dyDescent="0.3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2.9" x14ac:dyDescent="0.3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2.9" x14ac:dyDescent="0.3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2.9" x14ac:dyDescent="0.3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2.9" x14ac:dyDescent="0.3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2.9" x14ac:dyDescent="0.3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2.9" x14ac:dyDescent="0.3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2.9" x14ac:dyDescent="0.3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2.9" x14ac:dyDescent="0.3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2.9" x14ac:dyDescent="0.3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2.9" x14ac:dyDescent="0.3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2.9" x14ac:dyDescent="0.3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2.9" x14ac:dyDescent="0.3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2.9" x14ac:dyDescent="0.3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2.9" x14ac:dyDescent="0.3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2.9" x14ac:dyDescent="0.3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2.9" x14ac:dyDescent="0.3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2.9" x14ac:dyDescent="0.3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2.9" x14ac:dyDescent="0.3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2.9" x14ac:dyDescent="0.3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2.9" x14ac:dyDescent="0.3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2.9" x14ac:dyDescent="0.3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2.9" x14ac:dyDescent="0.3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2.9" x14ac:dyDescent="0.3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2.9" x14ac:dyDescent="0.3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2.9" x14ac:dyDescent="0.3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2.9" x14ac:dyDescent="0.3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2.9" x14ac:dyDescent="0.3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2.9" x14ac:dyDescent="0.3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2.9" x14ac:dyDescent="0.3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2.9" x14ac:dyDescent="0.3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2.9" x14ac:dyDescent="0.3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2.9" x14ac:dyDescent="0.3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2.9" x14ac:dyDescent="0.3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2.9" x14ac:dyDescent="0.3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2.9" x14ac:dyDescent="0.3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2.9" x14ac:dyDescent="0.3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2.9" x14ac:dyDescent="0.3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2.9" x14ac:dyDescent="0.3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2.9" x14ac:dyDescent="0.3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2.9" x14ac:dyDescent="0.3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2.9" x14ac:dyDescent="0.3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2.9" x14ac:dyDescent="0.3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2.9" x14ac:dyDescent="0.3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2.9" x14ac:dyDescent="0.3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2.9" x14ac:dyDescent="0.3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2.9" x14ac:dyDescent="0.3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2.9" x14ac:dyDescent="0.3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2.9" x14ac:dyDescent="0.3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2.9" x14ac:dyDescent="0.3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2.9" x14ac:dyDescent="0.3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2.9" x14ac:dyDescent="0.3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2.9" x14ac:dyDescent="0.3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2.9" x14ac:dyDescent="0.3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2.9" x14ac:dyDescent="0.3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2.9" x14ac:dyDescent="0.3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2.9" x14ac:dyDescent="0.3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2.9" x14ac:dyDescent="0.3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2.9" x14ac:dyDescent="0.3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2.9" x14ac:dyDescent="0.3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2.9" x14ac:dyDescent="0.3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2.9" x14ac:dyDescent="0.3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2.9" x14ac:dyDescent="0.3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2.9" x14ac:dyDescent="0.3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2.9" x14ac:dyDescent="0.3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2.9" x14ac:dyDescent="0.3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2.9" x14ac:dyDescent="0.3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2.9" x14ac:dyDescent="0.3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2.9" x14ac:dyDescent="0.3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2.9" x14ac:dyDescent="0.3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2.9" x14ac:dyDescent="0.3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2.9" x14ac:dyDescent="0.3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2.9" x14ac:dyDescent="0.3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2.9" x14ac:dyDescent="0.3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2.9" x14ac:dyDescent="0.3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2.9" x14ac:dyDescent="0.3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2.9" x14ac:dyDescent="0.3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2.9" x14ac:dyDescent="0.3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2.9" x14ac:dyDescent="0.3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2.9" x14ac:dyDescent="0.3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2.9" x14ac:dyDescent="0.3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2.9" x14ac:dyDescent="0.3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2.9" x14ac:dyDescent="0.3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2.9" x14ac:dyDescent="0.3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2.9" x14ac:dyDescent="0.3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2.9" x14ac:dyDescent="0.3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2.9" x14ac:dyDescent="0.3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2.9" x14ac:dyDescent="0.3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2.9" x14ac:dyDescent="0.3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2.9" x14ac:dyDescent="0.3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2.9" x14ac:dyDescent="0.3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2.9" x14ac:dyDescent="0.3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2.9" x14ac:dyDescent="0.3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2.9" x14ac:dyDescent="0.3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2.9" x14ac:dyDescent="0.3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2.9" x14ac:dyDescent="0.3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2.9" x14ac:dyDescent="0.3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2.9" x14ac:dyDescent="0.3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2.9" x14ac:dyDescent="0.3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2.9" x14ac:dyDescent="0.3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2.9" x14ac:dyDescent="0.3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2.9" x14ac:dyDescent="0.3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2.9" x14ac:dyDescent="0.3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2.9" x14ac:dyDescent="0.3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2.9" x14ac:dyDescent="0.3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2.9" x14ac:dyDescent="0.3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2.9" x14ac:dyDescent="0.3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2.9" x14ac:dyDescent="0.3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2.9" x14ac:dyDescent="0.3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2.9" x14ac:dyDescent="0.3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2.9" x14ac:dyDescent="0.3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2.9" x14ac:dyDescent="0.3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2.9" x14ac:dyDescent="0.3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2.9" x14ac:dyDescent="0.3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2.9" x14ac:dyDescent="0.3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2.9" x14ac:dyDescent="0.3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2.9" x14ac:dyDescent="0.3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2.9" x14ac:dyDescent="0.3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2.9" x14ac:dyDescent="0.3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2.9" x14ac:dyDescent="0.3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2.9" x14ac:dyDescent="0.3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2.9" x14ac:dyDescent="0.3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2.9" x14ac:dyDescent="0.3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2.9" x14ac:dyDescent="0.3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2.9" x14ac:dyDescent="0.3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2.9" x14ac:dyDescent="0.3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2.9" x14ac:dyDescent="0.3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2.9" x14ac:dyDescent="0.3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2.9" x14ac:dyDescent="0.3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2.9" x14ac:dyDescent="0.3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2.9" x14ac:dyDescent="0.3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2.9" x14ac:dyDescent="0.3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2.9" x14ac:dyDescent="0.3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2.9" x14ac:dyDescent="0.3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2.9" x14ac:dyDescent="0.3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2.9" x14ac:dyDescent="0.3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2.9" x14ac:dyDescent="0.3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2.9" x14ac:dyDescent="0.3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2.9" x14ac:dyDescent="0.3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2.9" x14ac:dyDescent="0.3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2.9" x14ac:dyDescent="0.3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2.9" x14ac:dyDescent="0.3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2.9" x14ac:dyDescent="0.3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2.9" x14ac:dyDescent="0.3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2.9" x14ac:dyDescent="0.3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2.9" x14ac:dyDescent="0.3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2.9" x14ac:dyDescent="0.3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2.9" x14ac:dyDescent="0.3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2.9" x14ac:dyDescent="0.3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2.9" x14ac:dyDescent="0.3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2.9" x14ac:dyDescent="0.3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2.9" x14ac:dyDescent="0.3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2.9" x14ac:dyDescent="0.3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2.9" x14ac:dyDescent="0.3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2.9" x14ac:dyDescent="0.3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2.9" x14ac:dyDescent="0.3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2.9" x14ac:dyDescent="0.3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2.9" x14ac:dyDescent="0.3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2.9" x14ac:dyDescent="0.3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2.9" x14ac:dyDescent="0.3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2.9" x14ac:dyDescent="0.3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2.9" x14ac:dyDescent="0.3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2.9" x14ac:dyDescent="0.3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2.9" x14ac:dyDescent="0.3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2.9" x14ac:dyDescent="0.3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2.9" x14ac:dyDescent="0.3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2.9" x14ac:dyDescent="0.3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2.9" x14ac:dyDescent="0.3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2.9" x14ac:dyDescent="0.3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2.9" x14ac:dyDescent="0.3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2.9" x14ac:dyDescent="0.3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2.9" x14ac:dyDescent="0.3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2.9" x14ac:dyDescent="0.3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2.9" x14ac:dyDescent="0.3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2.9" x14ac:dyDescent="0.3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2.9" x14ac:dyDescent="0.3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2.9" x14ac:dyDescent="0.3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2.9" x14ac:dyDescent="0.3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2.9" x14ac:dyDescent="0.3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2.9" x14ac:dyDescent="0.3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2.9" x14ac:dyDescent="0.3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2.9" x14ac:dyDescent="0.3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2.9" x14ac:dyDescent="0.3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2.9" x14ac:dyDescent="0.3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2.9" x14ac:dyDescent="0.3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2.9" x14ac:dyDescent="0.3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2.9" x14ac:dyDescent="0.3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2.9" x14ac:dyDescent="0.3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2.9" x14ac:dyDescent="0.3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2.9" x14ac:dyDescent="0.3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2.9" x14ac:dyDescent="0.3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2.9" x14ac:dyDescent="0.3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2.9" x14ac:dyDescent="0.3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2.9" x14ac:dyDescent="0.3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2.9" x14ac:dyDescent="0.3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2.9" x14ac:dyDescent="0.3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2.9" x14ac:dyDescent="0.3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2.9" x14ac:dyDescent="0.3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2.9" x14ac:dyDescent="0.3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2.9" x14ac:dyDescent="0.3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2.9" x14ac:dyDescent="0.3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2.9" x14ac:dyDescent="0.3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2.9" x14ac:dyDescent="0.3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2.9" x14ac:dyDescent="0.3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2.9" x14ac:dyDescent="0.3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2.9" x14ac:dyDescent="0.3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2.9" x14ac:dyDescent="0.3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2.9" x14ac:dyDescent="0.3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2.9" x14ac:dyDescent="0.3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2.9" x14ac:dyDescent="0.3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2.9" x14ac:dyDescent="0.3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2.9" x14ac:dyDescent="0.3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2.9" x14ac:dyDescent="0.3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2.9" x14ac:dyDescent="0.3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2.9" x14ac:dyDescent="0.3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2.9" x14ac:dyDescent="0.3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2.9" x14ac:dyDescent="0.3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2.9" x14ac:dyDescent="0.3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2.9" x14ac:dyDescent="0.3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2.9" x14ac:dyDescent="0.3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2.9" x14ac:dyDescent="0.3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2.9" x14ac:dyDescent="0.3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2.9" x14ac:dyDescent="0.3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2.9" x14ac:dyDescent="0.3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2.9" x14ac:dyDescent="0.3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2.9" x14ac:dyDescent="0.3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2.9" x14ac:dyDescent="0.3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2.9" x14ac:dyDescent="0.3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2.9" x14ac:dyDescent="0.3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2.9" x14ac:dyDescent="0.3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2.9" x14ac:dyDescent="0.3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2.9" x14ac:dyDescent="0.3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2.9" x14ac:dyDescent="0.3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2.9" x14ac:dyDescent="0.3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2.9" x14ac:dyDescent="0.3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2.9" x14ac:dyDescent="0.3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2.9" x14ac:dyDescent="0.3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2.9" x14ac:dyDescent="0.3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2.9" x14ac:dyDescent="0.3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2.9" x14ac:dyDescent="0.3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2.9" x14ac:dyDescent="0.3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2.9" x14ac:dyDescent="0.3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2.9" x14ac:dyDescent="0.3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2.9" x14ac:dyDescent="0.3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2.9" x14ac:dyDescent="0.3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2.9" x14ac:dyDescent="0.3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2.9" x14ac:dyDescent="0.3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2.9" x14ac:dyDescent="0.3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2.9" x14ac:dyDescent="0.3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2.9" x14ac:dyDescent="0.3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2.9" x14ac:dyDescent="0.3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2.9" x14ac:dyDescent="0.3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2.9" x14ac:dyDescent="0.3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2.9" x14ac:dyDescent="0.3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2.9" x14ac:dyDescent="0.3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2.9" x14ac:dyDescent="0.3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2.9" x14ac:dyDescent="0.3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2.9" x14ac:dyDescent="0.3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2.9" x14ac:dyDescent="0.3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2.9" x14ac:dyDescent="0.3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2.9" x14ac:dyDescent="0.3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2.9" x14ac:dyDescent="0.3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2.9" x14ac:dyDescent="0.3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2.9" x14ac:dyDescent="0.3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2.9" x14ac:dyDescent="0.3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2.9" x14ac:dyDescent="0.3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2.9" x14ac:dyDescent="0.3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2.9" x14ac:dyDescent="0.3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2.9" x14ac:dyDescent="0.3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2.9" x14ac:dyDescent="0.3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2.9" x14ac:dyDescent="0.3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2.9" x14ac:dyDescent="0.3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2.9" x14ac:dyDescent="0.3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2.9" x14ac:dyDescent="0.3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2.9" x14ac:dyDescent="0.3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2.9" x14ac:dyDescent="0.3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2.9" x14ac:dyDescent="0.3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2.9" x14ac:dyDescent="0.3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2.9" x14ac:dyDescent="0.3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2.9" x14ac:dyDescent="0.3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2.9" x14ac:dyDescent="0.3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2.9" x14ac:dyDescent="0.3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2.9" x14ac:dyDescent="0.3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2.9" x14ac:dyDescent="0.3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2.9" x14ac:dyDescent="0.3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2.9" x14ac:dyDescent="0.3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2.9" x14ac:dyDescent="0.3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2.9" x14ac:dyDescent="0.3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2.9" x14ac:dyDescent="0.3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2.9" x14ac:dyDescent="0.3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2.9" x14ac:dyDescent="0.3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2.9" x14ac:dyDescent="0.3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2.9" x14ac:dyDescent="0.3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2.9" x14ac:dyDescent="0.3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2.9" x14ac:dyDescent="0.3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2.9" x14ac:dyDescent="0.3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2.9" x14ac:dyDescent="0.3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2.9" x14ac:dyDescent="0.3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2.9" x14ac:dyDescent="0.3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2.9" x14ac:dyDescent="0.3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2.9" x14ac:dyDescent="0.3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2.9" x14ac:dyDescent="0.3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2.9" x14ac:dyDescent="0.3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2.9" x14ac:dyDescent="0.3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2.9" x14ac:dyDescent="0.3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2.9" x14ac:dyDescent="0.3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2.9" x14ac:dyDescent="0.3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2.9" x14ac:dyDescent="0.3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2.9" x14ac:dyDescent="0.3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2.9" x14ac:dyDescent="0.3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2.9" x14ac:dyDescent="0.3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2.9" x14ac:dyDescent="0.3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2.9" x14ac:dyDescent="0.3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2.9" x14ac:dyDescent="0.3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2.9" x14ac:dyDescent="0.3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2.9" x14ac:dyDescent="0.3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2.9" x14ac:dyDescent="0.3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2.9" x14ac:dyDescent="0.3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2.9" x14ac:dyDescent="0.3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2.9" x14ac:dyDescent="0.3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2.9" x14ac:dyDescent="0.3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2.9" x14ac:dyDescent="0.3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2.9" x14ac:dyDescent="0.3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2.9" x14ac:dyDescent="0.3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2.9" x14ac:dyDescent="0.3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2.9" x14ac:dyDescent="0.3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2.9" x14ac:dyDescent="0.3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2.9" x14ac:dyDescent="0.3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2.9" x14ac:dyDescent="0.3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2.9" x14ac:dyDescent="0.3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2.9" x14ac:dyDescent="0.3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2.9" x14ac:dyDescent="0.3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2.9" x14ac:dyDescent="0.3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2.9" x14ac:dyDescent="0.3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2.9" x14ac:dyDescent="0.3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2.9" x14ac:dyDescent="0.3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2.9" x14ac:dyDescent="0.3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2.9" x14ac:dyDescent="0.3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2.9" x14ac:dyDescent="0.3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2.9" x14ac:dyDescent="0.3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2.9" x14ac:dyDescent="0.3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2.9" x14ac:dyDescent="0.3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2.9" x14ac:dyDescent="0.3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2.9" x14ac:dyDescent="0.3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2.9" x14ac:dyDescent="0.3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2.9" x14ac:dyDescent="0.3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2.9" x14ac:dyDescent="0.3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2.9" x14ac:dyDescent="0.3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2.9" x14ac:dyDescent="0.3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2.9" x14ac:dyDescent="0.3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2.9" x14ac:dyDescent="0.3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2.9" x14ac:dyDescent="0.3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2.9" x14ac:dyDescent="0.3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2.9" x14ac:dyDescent="0.3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2.9" x14ac:dyDescent="0.3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2.9" x14ac:dyDescent="0.3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2.9" x14ac:dyDescent="0.3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2.9" x14ac:dyDescent="0.3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2.9" x14ac:dyDescent="0.3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2.9" x14ac:dyDescent="0.3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2.9" x14ac:dyDescent="0.3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2.9" x14ac:dyDescent="0.3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2.9" x14ac:dyDescent="0.3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2.9" x14ac:dyDescent="0.3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2.9" x14ac:dyDescent="0.3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2.9" x14ac:dyDescent="0.3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2.9" x14ac:dyDescent="0.3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2.9" x14ac:dyDescent="0.3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2.9" x14ac:dyDescent="0.3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2.9" x14ac:dyDescent="0.3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2.9" x14ac:dyDescent="0.3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2.9" x14ac:dyDescent="0.3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2.9" x14ac:dyDescent="0.3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2.9" x14ac:dyDescent="0.3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2.9" x14ac:dyDescent="0.3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2.9" x14ac:dyDescent="0.3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2.9" x14ac:dyDescent="0.3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2.9" x14ac:dyDescent="0.3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2.9" x14ac:dyDescent="0.3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2.9" x14ac:dyDescent="0.3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2.9" x14ac:dyDescent="0.3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2.9" x14ac:dyDescent="0.3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2.9" x14ac:dyDescent="0.3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2.9" x14ac:dyDescent="0.3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2.9" x14ac:dyDescent="0.3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2.9" x14ac:dyDescent="0.3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2.9" x14ac:dyDescent="0.3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2.9" x14ac:dyDescent="0.3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2.9" x14ac:dyDescent="0.3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2.9" x14ac:dyDescent="0.3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2.9" x14ac:dyDescent="0.3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2.9" x14ac:dyDescent="0.3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2.9" x14ac:dyDescent="0.3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2.9" x14ac:dyDescent="0.3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2.9" x14ac:dyDescent="0.3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2.9" x14ac:dyDescent="0.3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2.9" x14ac:dyDescent="0.3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2.9" x14ac:dyDescent="0.3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2.9" x14ac:dyDescent="0.3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2.9" x14ac:dyDescent="0.3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2.9" x14ac:dyDescent="0.3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2.9" x14ac:dyDescent="0.3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2.9" x14ac:dyDescent="0.3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2.9" x14ac:dyDescent="0.3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2.9" x14ac:dyDescent="0.3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2.9" x14ac:dyDescent="0.3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2.9" x14ac:dyDescent="0.3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2.9" x14ac:dyDescent="0.3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2.9" x14ac:dyDescent="0.3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2.9" x14ac:dyDescent="0.3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2.9" x14ac:dyDescent="0.3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2.9" x14ac:dyDescent="0.3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2.9" x14ac:dyDescent="0.3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2.9" x14ac:dyDescent="0.3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2.9" x14ac:dyDescent="0.3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2.9" x14ac:dyDescent="0.3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2.9" x14ac:dyDescent="0.3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2.9" x14ac:dyDescent="0.3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2.9" x14ac:dyDescent="0.3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2.9" x14ac:dyDescent="0.3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2.9" x14ac:dyDescent="0.3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2.9" x14ac:dyDescent="0.3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2.9" x14ac:dyDescent="0.3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2.9" x14ac:dyDescent="0.3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2.9" x14ac:dyDescent="0.3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2.9" x14ac:dyDescent="0.3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2.9" x14ac:dyDescent="0.3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2.9" x14ac:dyDescent="0.3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2.9" x14ac:dyDescent="0.3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2.9" x14ac:dyDescent="0.3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2.9" x14ac:dyDescent="0.3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2.9" x14ac:dyDescent="0.3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2.9" x14ac:dyDescent="0.3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2.9" x14ac:dyDescent="0.3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2.9" x14ac:dyDescent="0.3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2.9" x14ac:dyDescent="0.3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2.9" x14ac:dyDescent="0.3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2.9" x14ac:dyDescent="0.3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2.9" x14ac:dyDescent="0.3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2.9" x14ac:dyDescent="0.3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2.9" x14ac:dyDescent="0.3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2.9" x14ac:dyDescent="0.3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2.9" x14ac:dyDescent="0.3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2.9" x14ac:dyDescent="0.3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2.9" x14ac:dyDescent="0.3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2.9" x14ac:dyDescent="0.3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2.9" x14ac:dyDescent="0.3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2.9" x14ac:dyDescent="0.3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2.9" x14ac:dyDescent="0.3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2.9" x14ac:dyDescent="0.3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2.9" x14ac:dyDescent="0.3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2.9" x14ac:dyDescent="0.3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2.9" x14ac:dyDescent="0.3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2.9" x14ac:dyDescent="0.3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2.9" x14ac:dyDescent="0.3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2.9" x14ac:dyDescent="0.3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2.9" x14ac:dyDescent="0.3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2.9" x14ac:dyDescent="0.3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2.9" x14ac:dyDescent="0.3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2.9" x14ac:dyDescent="0.3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2.9" x14ac:dyDescent="0.3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2.9" x14ac:dyDescent="0.3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2.9" x14ac:dyDescent="0.3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2.9" x14ac:dyDescent="0.3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2.9" x14ac:dyDescent="0.3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2.9" x14ac:dyDescent="0.3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2.9" x14ac:dyDescent="0.3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2.9" x14ac:dyDescent="0.3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2.9" x14ac:dyDescent="0.3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2.9" x14ac:dyDescent="0.3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2.9" x14ac:dyDescent="0.3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2.9" x14ac:dyDescent="0.3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2.9" x14ac:dyDescent="0.3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2.9" x14ac:dyDescent="0.3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2.9" x14ac:dyDescent="0.3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2.9" x14ac:dyDescent="0.3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2.9" x14ac:dyDescent="0.3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2.9" x14ac:dyDescent="0.3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2.9" x14ac:dyDescent="0.3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2.9" x14ac:dyDescent="0.3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2.9" x14ac:dyDescent="0.3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2.9" x14ac:dyDescent="0.3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2.9" x14ac:dyDescent="0.3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2.9" x14ac:dyDescent="0.3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2.9" x14ac:dyDescent="0.3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2.9" x14ac:dyDescent="0.3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2.9" x14ac:dyDescent="0.3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2.9" x14ac:dyDescent="0.3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2.9" x14ac:dyDescent="0.3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2.9" x14ac:dyDescent="0.3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2.9" x14ac:dyDescent="0.3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2.9" x14ac:dyDescent="0.3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2.9" x14ac:dyDescent="0.3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2.9" x14ac:dyDescent="0.3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2.9" x14ac:dyDescent="0.3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2.9" x14ac:dyDescent="0.3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2.9" x14ac:dyDescent="0.3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2.9" x14ac:dyDescent="0.3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2.9" x14ac:dyDescent="0.3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2.9" x14ac:dyDescent="0.3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2.9" x14ac:dyDescent="0.3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2.9" x14ac:dyDescent="0.3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2.9" x14ac:dyDescent="0.3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2.9" x14ac:dyDescent="0.3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2.9" x14ac:dyDescent="0.3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2.9" x14ac:dyDescent="0.3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2.9" x14ac:dyDescent="0.3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2.9" x14ac:dyDescent="0.3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2.9" x14ac:dyDescent="0.3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2.9" x14ac:dyDescent="0.3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2.9" x14ac:dyDescent="0.3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2.9" x14ac:dyDescent="0.3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2.9" x14ac:dyDescent="0.3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2.9" x14ac:dyDescent="0.3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2.9" x14ac:dyDescent="0.3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2.9" x14ac:dyDescent="0.3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2.9" x14ac:dyDescent="0.3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2.9" x14ac:dyDescent="0.3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2.9" x14ac:dyDescent="0.3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2.9" x14ac:dyDescent="0.3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2.9" x14ac:dyDescent="0.3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2.9" x14ac:dyDescent="0.3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2.9" x14ac:dyDescent="0.3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2.9" x14ac:dyDescent="0.3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2.9" x14ac:dyDescent="0.3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2.9" x14ac:dyDescent="0.3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2.9" x14ac:dyDescent="0.3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2.9" x14ac:dyDescent="0.3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2.9" x14ac:dyDescent="0.3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2.9" x14ac:dyDescent="0.3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2.9" x14ac:dyDescent="0.3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2.9" x14ac:dyDescent="0.3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2.9" x14ac:dyDescent="0.3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2.9" x14ac:dyDescent="0.3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2.9" x14ac:dyDescent="0.3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2.9" x14ac:dyDescent="0.3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2.9" x14ac:dyDescent="0.3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2.9" x14ac:dyDescent="0.3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2.9" x14ac:dyDescent="0.3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2.9" x14ac:dyDescent="0.3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2.9" x14ac:dyDescent="0.3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2.9" x14ac:dyDescent="0.3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2.9" x14ac:dyDescent="0.3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2.9" x14ac:dyDescent="0.3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2.9" x14ac:dyDescent="0.3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2.9" x14ac:dyDescent="0.3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2.9" x14ac:dyDescent="0.3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2.9" x14ac:dyDescent="0.3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2.9" x14ac:dyDescent="0.3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2.9" x14ac:dyDescent="0.3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2.9" x14ac:dyDescent="0.3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2.9" x14ac:dyDescent="0.3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2.9" x14ac:dyDescent="0.3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2.9" x14ac:dyDescent="0.3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2.9" x14ac:dyDescent="0.3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2.9" x14ac:dyDescent="0.3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2.9" x14ac:dyDescent="0.3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2.9" x14ac:dyDescent="0.3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2.9" x14ac:dyDescent="0.3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2.9" x14ac:dyDescent="0.3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2.9" x14ac:dyDescent="0.3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2.9" x14ac:dyDescent="0.3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2.9" x14ac:dyDescent="0.3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2.9" x14ac:dyDescent="0.3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2.9" x14ac:dyDescent="0.3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2.9" x14ac:dyDescent="0.3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2.9" x14ac:dyDescent="0.3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2.9" x14ac:dyDescent="0.3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2.9" x14ac:dyDescent="0.3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2.9" x14ac:dyDescent="0.3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2.9" x14ac:dyDescent="0.3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2.9" x14ac:dyDescent="0.3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2.9" x14ac:dyDescent="0.3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2.9" x14ac:dyDescent="0.3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2.9" x14ac:dyDescent="0.3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2.9" x14ac:dyDescent="0.3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2.9" x14ac:dyDescent="0.3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2.9" x14ac:dyDescent="0.3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2.9" x14ac:dyDescent="0.3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2.9" x14ac:dyDescent="0.3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2.9" x14ac:dyDescent="0.3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2.9" x14ac:dyDescent="0.3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2.9" x14ac:dyDescent="0.3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2.9" x14ac:dyDescent="0.3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2.9" x14ac:dyDescent="0.3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2.9" x14ac:dyDescent="0.3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2.9" x14ac:dyDescent="0.3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2.9" x14ac:dyDescent="0.3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2.9" x14ac:dyDescent="0.3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2.9" x14ac:dyDescent="0.3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2.9" x14ac:dyDescent="0.3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2.9" x14ac:dyDescent="0.3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2.9" x14ac:dyDescent="0.3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2.9" x14ac:dyDescent="0.3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2.9" x14ac:dyDescent="0.3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2.9" x14ac:dyDescent="0.3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2.9" x14ac:dyDescent="0.3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2.9" x14ac:dyDescent="0.3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2.9" x14ac:dyDescent="0.3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2.9" x14ac:dyDescent="0.3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2.9" x14ac:dyDescent="0.3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2.9" x14ac:dyDescent="0.3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2.9" x14ac:dyDescent="0.3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2.9" x14ac:dyDescent="0.3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2.9" x14ac:dyDescent="0.3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2.9" x14ac:dyDescent="0.3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2.9" x14ac:dyDescent="0.3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2.9" x14ac:dyDescent="0.3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2.9" x14ac:dyDescent="0.3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2.9" x14ac:dyDescent="0.3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2.9" x14ac:dyDescent="0.3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2.9" x14ac:dyDescent="0.3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2.9" x14ac:dyDescent="0.3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2.9" x14ac:dyDescent="0.3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2.9" x14ac:dyDescent="0.3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2.9" x14ac:dyDescent="0.3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2.9" x14ac:dyDescent="0.3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2.9" x14ac:dyDescent="0.3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2.9" x14ac:dyDescent="0.3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2.9" x14ac:dyDescent="0.3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2.9" x14ac:dyDescent="0.3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2.9" x14ac:dyDescent="0.3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2.9" x14ac:dyDescent="0.3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2.9" x14ac:dyDescent="0.3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2.9" x14ac:dyDescent="0.3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2.9" x14ac:dyDescent="0.3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2.9" x14ac:dyDescent="0.3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2.9" x14ac:dyDescent="0.3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2.9" x14ac:dyDescent="0.3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2.9" x14ac:dyDescent="0.3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2.9" x14ac:dyDescent="0.3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2.9" x14ac:dyDescent="0.3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2.9" x14ac:dyDescent="0.3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2.9" x14ac:dyDescent="0.3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2.9" x14ac:dyDescent="0.3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2.9" x14ac:dyDescent="0.3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2.9" x14ac:dyDescent="0.3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2.9" x14ac:dyDescent="0.3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2.9" x14ac:dyDescent="0.3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2.9" x14ac:dyDescent="0.3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2.9" x14ac:dyDescent="0.3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2.9" x14ac:dyDescent="0.3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2.9" x14ac:dyDescent="0.3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2.9" x14ac:dyDescent="0.3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2.9" x14ac:dyDescent="0.3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2.9" x14ac:dyDescent="0.3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2.9" x14ac:dyDescent="0.3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2.9" x14ac:dyDescent="0.3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2.9" x14ac:dyDescent="0.3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2.9" x14ac:dyDescent="0.3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2.9" x14ac:dyDescent="0.3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2.9" x14ac:dyDescent="0.3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2.9" x14ac:dyDescent="0.3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2.9" x14ac:dyDescent="0.3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2.9" x14ac:dyDescent="0.3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2.9" x14ac:dyDescent="0.3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2.9" x14ac:dyDescent="0.3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2.9" x14ac:dyDescent="0.3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2.9" x14ac:dyDescent="0.3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2.9" x14ac:dyDescent="0.3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2.9" x14ac:dyDescent="0.3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2.9" x14ac:dyDescent="0.3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2.9" x14ac:dyDescent="0.3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2.9" x14ac:dyDescent="0.3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2.9" x14ac:dyDescent="0.3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2.9" x14ac:dyDescent="0.3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2.9" x14ac:dyDescent="0.3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2.9" x14ac:dyDescent="0.3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2.9" x14ac:dyDescent="0.3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2.9" x14ac:dyDescent="0.3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2.9" x14ac:dyDescent="0.3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2.9" x14ac:dyDescent="0.3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2.9" x14ac:dyDescent="0.3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2.9" x14ac:dyDescent="0.3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2.9" x14ac:dyDescent="0.3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2.9" x14ac:dyDescent="0.3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2.9" x14ac:dyDescent="0.3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2.9" x14ac:dyDescent="0.3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2.9" x14ac:dyDescent="0.3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2.9" x14ac:dyDescent="0.3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2.9" x14ac:dyDescent="0.3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2.9" x14ac:dyDescent="0.3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2.9" x14ac:dyDescent="0.3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2.9" x14ac:dyDescent="0.3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2.9" x14ac:dyDescent="0.3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2.9" x14ac:dyDescent="0.3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2.9" x14ac:dyDescent="0.3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2.9" x14ac:dyDescent="0.3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2.9" x14ac:dyDescent="0.3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2.9" x14ac:dyDescent="0.3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2.9" x14ac:dyDescent="0.3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2.9" x14ac:dyDescent="0.3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2.9" x14ac:dyDescent="0.3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2.9" x14ac:dyDescent="0.3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2.9" x14ac:dyDescent="0.3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2.9" x14ac:dyDescent="0.3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2.9" x14ac:dyDescent="0.3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2.9" x14ac:dyDescent="0.3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2.9" x14ac:dyDescent="0.3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2.9" x14ac:dyDescent="0.3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2.9" x14ac:dyDescent="0.3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2.9" x14ac:dyDescent="0.3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2.9" x14ac:dyDescent="0.3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2.9" x14ac:dyDescent="0.3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2.9" x14ac:dyDescent="0.3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2.9" x14ac:dyDescent="0.3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2.9" x14ac:dyDescent="0.3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2.9" x14ac:dyDescent="0.3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2.9" x14ac:dyDescent="0.3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2.9" x14ac:dyDescent="0.3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2.9" x14ac:dyDescent="0.3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2.9" x14ac:dyDescent="0.3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2.9" x14ac:dyDescent="0.3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2.9" x14ac:dyDescent="0.3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2.9" x14ac:dyDescent="0.3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2.9" x14ac:dyDescent="0.3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2.9" x14ac:dyDescent="0.3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2.9" x14ac:dyDescent="0.3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2.9" x14ac:dyDescent="0.3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2.9" x14ac:dyDescent="0.3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2.9" x14ac:dyDescent="0.3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2.9" x14ac:dyDescent="0.3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2.9" x14ac:dyDescent="0.3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2.9" x14ac:dyDescent="0.3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2.9" x14ac:dyDescent="0.3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2.9" x14ac:dyDescent="0.3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/>
  </sheetViews>
  <sheetFormatPr defaultColWidth="14.4140625" defaultRowHeight="15" customHeight="1" x14ac:dyDescent="0.35"/>
  <cols>
    <col min="1" max="26" width="11.1640625" customWidth="1"/>
  </cols>
  <sheetData>
    <row r="1" spans="1:12" ht="12" customHeight="1" x14ac:dyDescent="0.35">
      <c r="A1" s="68" t="s">
        <v>27</v>
      </c>
      <c r="D1" s="68" t="s">
        <v>61</v>
      </c>
      <c r="F1" s="68" t="s">
        <v>62</v>
      </c>
      <c r="I1" s="69" t="s">
        <v>63</v>
      </c>
      <c r="J1" s="69" t="s">
        <v>64</v>
      </c>
      <c r="K1" s="69" t="s">
        <v>65</v>
      </c>
      <c r="L1" s="70">
        <v>0</v>
      </c>
    </row>
    <row r="2" spans="1:12" ht="12" customHeight="1" x14ac:dyDescent="0.35">
      <c r="A2" s="68" t="s">
        <v>66</v>
      </c>
      <c r="D2" s="68">
        <v>1531.44</v>
      </c>
      <c r="F2" s="68">
        <v>45</v>
      </c>
      <c r="I2" s="69" t="s">
        <v>67</v>
      </c>
      <c r="J2" s="69" t="s">
        <v>68</v>
      </c>
      <c r="K2" s="70" t="s">
        <v>69</v>
      </c>
      <c r="L2" s="70">
        <v>2.4250000000000001E-2</v>
      </c>
    </row>
    <row r="3" spans="1:12" ht="12" customHeight="1" x14ac:dyDescent="0.35">
      <c r="A3" s="68" t="s">
        <v>70</v>
      </c>
      <c r="D3" s="68">
        <v>1841.19</v>
      </c>
      <c r="F3" s="68">
        <v>50</v>
      </c>
      <c r="I3" s="69" t="s">
        <v>71</v>
      </c>
      <c r="J3" s="69" t="s">
        <v>72</v>
      </c>
      <c r="K3" s="70" t="s">
        <v>73</v>
      </c>
      <c r="L3" s="70">
        <v>6.8500000000000005E-2</v>
      </c>
    </row>
    <row r="4" spans="1:12" ht="12" customHeight="1" x14ac:dyDescent="0.35">
      <c r="A4" s="68" t="s">
        <v>74</v>
      </c>
      <c r="D4" s="68">
        <v>1966.43</v>
      </c>
      <c r="F4" s="68">
        <v>55</v>
      </c>
      <c r="I4" s="69" t="s">
        <v>75</v>
      </c>
      <c r="K4" s="70" t="s">
        <v>76</v>
      </c>
      <c r="L4" s="70">
        <v>5.5E-2</v>
      </c>
    </row>
    <row r="5" spans="1:12" ht="12" customHeight="1" x14ac:dyDescent="0.35">
      <c r="A5" s="68" t="s">
        <v>77</v>
      </c>
      <c r="D5" s="68">
        <v>1966.43</v>
      </c>
      <c r="F5" s="68">
        <v>60</v>
      </c>
      <c r="I5" s="69" t="s">
        <v>78</v>
      </c>
      <c r="K5" s="70" t="s">
        <v>79</v>
      </c>
      <c r="L5" s="70">
        <v>5.45E-2</v>
      </c>
    </row>
    <row r="6" spans="1:12" ht="12" customHeight="1" x14ac:dyDescent="0.35">
      <c r="F6" s="68">
        <v>65</v>
      </c>
      <c r="I6" s="69" t="s">
        <v>44</v>
      </c>
      <c r="K6" s="70" t="s">
        <v>80</v>
      </c>
      <c r="L6" s="70">
        <v>5.5E-2</v>
      </c>
    </row>
    <row r="7" spans="1:12" ht="12" customHeight="1" x14ac:dyDescent="0.35">
      <c r="I7" s="69" t="s">
        <v>81</v>
      </c>
      <c r="K7" s="70" t="s">
        <v>82</v>
      </c>
      <c r="L7" s="70">
        <v>5.5E-2</v>
      </c>
    </row>
    <row r="8" spans="1:12" ht="12" customHeight="1" x14ac:dyDescent="0.35">
      <c r="I8" s="69" t="s">
        <v>83</v>
      </c>
      <c r="K8" s="70" t="s">
        <v>84</v>
      </c>
      <c r="L8" s="70">
        <v>4.9500000000000002E-2</v>
      </c>
    </row>
    <row r="9" spans="1:12" ht="12" customHeight="1" x14ac:dyDescent="0.35">
      <c r="I9" s="69" t="s">
        <v>85</v>
      </c>
      <c r="K9" s="70" t="s">
        <v>86</v>
      </c>
      <c r="L9" s="70">
        <v>4.7500000000000001E-2</v>
      </c>
    </row>
    <row r="10" spans="1:12" ht="12" customHeight="1" x14ac:dyDescent="0.35">
      <c r="K10" s="70" t="s">
        <v>87</v>
      </c>
      <c r="L10" s="70">
        <v>6.0999999999999999E-2</v>
      </c>
    </row>
    <row r="11" spans="1:12" ht="12" customHeight="1" x14ac:dyDescent="0.35">
      <c r="K11" s="70" t="s">
        <v>88</v>
      </c>
      <c r="L11" s="70">
        <v>4.9500000000000002E-2</v>
      </c>
    </row>
    <row r="12" spans="1:12" ht="12" customHeight="1" x14ac:dyDescent="0.35">
      <c r="K12" s="70" t="s">
        <v>89</v>
      </c>
      <c r="L12" s="70">
        <v>6.8500000000000005E-2</v>
      </c>
    </row>
    <row r="13" spans="1:12" ht="12" customHeight="1" x14ac:dyDescent="0.35">
      <c r="K13" s="70" t="s">
        <v>90</v>
      </c>
      <c r="L13" s="70">
        <v>6.0999999999999999E-2</v>
      </c>
    </row>
    <row r="14" spans="1:12" ht="12" customHeight="1" x14ac:dyDescent="0.35">
      <c r="K14" s="70" t="s">
        <v>91</v>
      </c>
      <c r="L14" s="70">
        <v>5.45E-2</v>
      </c>
    </row>
    <row r="15" spans="1:12" ht="12" customHeight="1" x14ac:dyDescent="0.35">
      <c r="K15" s="70" t="s">
        <v>5</v>
      </c>
      <c r="L15" s="70">
        <v>4.8500000000000001E-2</v>
      </c>
    </row>
    <row r="16" spans="1:12" ht="12" customHeight="1" x14ac:dyDescent="0.35">
      <c r="K16" s="70" t="s">
        <v>92</v>
      </c>
      <c r="L16" s="70">
        <v>4.7500000000000001E-2</v>
      </c>
    </row>
    <row r="17" spans="11:12" ht="12" customHeight="1" x14ac:dyDescent="0.35">
      <c r="K17" s="70" t="s">
        <v>93</v>
      </c>
      <c r="L17" s="70">
        <v>5.5E-2</v>
      </c>
    </row>
    <row r="18" spans="11:12" ht="12" customHeight="1" x14ac:dyDescent="0.35"/>
    <row r="19" spans="11:12" ht="12" customHeight="1" x14ac:dyDescent="0.35"/>
    <row r="20" spans="11:12" ht="12" customHeight="1" x14ac:dyDescent="0.35"/>
    <row r="21" spans="11:12" ht="12" customHeight="1" x14ac:dyDescent="0.35"/>
    <row r="22" spans="11:12" ht="12" customHeight="1" x14ac:dyDescent="0.35"/>
    <row r="23" spans="11:12" ht="12" customHeight="1" x14ac:dyDescent="0.35"/>
    <row r="24" spans="11:12" ht="12" customHeight="1" x14ac:dyDescent="0.35"/>
    <row r="25" spans="11:12" ht="12" customHeight="1" x14ac:dyDescent="0.35"/>
    <row r="26" spans="11:12" ht="12" customHeight="1" x14ac:dyDescent="0.35"/>
    <row r="27" spans="11:12" ht="12" customHeight="1" x14ac:dyDescent="0.35"/>
    <row r="28" spans="11:12" ht="12" customHeight="1" x14ac:dyDescent="0.35"/>
    <row r="29" spans="11:12" ht="12" customHeight="1" x14ac:dyDescent="0.35"/>
    <row r="30" spans="11:12" ht="12" customHeight="1" x14ac:dyDescent="0.35"/>
    <row r="31" spans="11:12" ht="12" customHeight="1" x14ac:dyDescent="0.35"/>
    <row r="32" spans="11:12" ht="12" customHeight="1" x14ac:dyDescent="0.35"/>
    <row r="33" ht="12" customHeight="1" x14ac:dyDescent="0.35"/>
    <row r="34" ht="12" customHeight="1" x14ac:dyDescent="0.35"/>
    <row r="35" ht="12" customHeight="1" x14ac:dyDescent="0.35"/>
    <row r="36" ht="12" customHeight="1" x14ac:dyDescent="0.35"/>
    <row r="37" ht="12" customHeight="1" x14ac:dyDescent="0.35"/>
    <row r="38" ht="12" customHeight="1" x14ac:dyDescent="0.35"/>
    <row r="39" ht="12" customHeight="1" x14ac:dyDescent="0.35"/>
    <row r="40" ht="12" customHeight="1" x14ac:dyDescent="0.35"/>
    <row r="41" ht="12" customHeight="1" x14ac:dyDescent="0.35"/>
    <row r="42" ht="12" customHeight="1" x14ac:dyDescent="0.35"/>
    <row r="43" ht="12" customHeight="1" x14ac:dyDescent="0.35"/>
    <row r="44" ht="12" customHeight="1" x14ac:dyDescent="0.35"/>
    <row r="45" ht="12" customHeight="1" x14ac:dyDescent="0.35"/>
    <row r="46" ht="12" customHeight="1" x14ac:dyDescent="0.35"/>
    <row r="47" ht="12" customHeight="1" x14ac:dyDescent="0.35"/>
    <row r="48" ht="12" customHeight="1" x14ac:dyDescent="0.35"/>
    <row r="49" ht="12" customHeight="1" x14ac:dyDescent="0.35"/>
    <row r="50" ht="12" customHeight="1" x14ac:dyDescent="0.35"/>
    <row r="51" ht="12" customHeight="1" x14ac:dyDescent="0.35"/>
    <row r="52" ht="12" customHeight="1" x14ac:dyDescent="0.35"/>
    <row r="53" ht="12" customHeight="1" x14ac:dyDescent="0.35"/>
    <row r="54" ht="12" customHeight="1" x14ac:dyDescent="0.35"/>
    <row r="55" ht="12" customHeight="1" x14ac:dyDescent="0.35"/>
    <row r="56" ht="12" customHeight="1" x14ac:dyDescent="0.35"/>
    <row r="57" ht="12" customHeight="1" x14ac:dyDescent="0.35"/>
    <row r="58" ht="12" customHeight="1" x14ac:dyDescent="0.35"/>
    <row r="59" ht="12" customHeight="1" x14ac:dyDescent="0.35"/>
    <row r="60" ht="12" customHeight="1" x14ac:dyDescent="0.35"/>
    <row r="61" ht="12" customHeight="1" x14ac:dyDescent="0.35"/>
    <row r="62" ht="12" customHeight="1" x14ac:dyDescent="0.35"/>
    <row r="63" ht="12" customHeight="1" x14ac:dyDescent="0.35"/>
    <row r="64" ht="12" customHeight="1" x14ac:dyDescent="0.35"/>
    <row r="65" ht="12" customHeight="1" x14ac:dyDescent="0.35"/>
    <row r="66" ht="12" customHeight="1" x14ac:dyDescent="0.35"/>
    <row r="67" ht="12" customHeight="1" x14ac:dyDescent="0.35"/>
    <row r="68" ht="12" customHeight="1" x14ac:dyDescent="0.35"/>
    <row r="69" ht="12" customHeight="1" x14ac:dyDescent="0.35"/>
    <row r="70" ht="12" customHeight="1" x14ac:dyDescent="0.35"/>
    <row r="71" ht="12" customHeight="1" x14ac:dyDescent="0.35"/>
    <row r="72" ht="12" customHeight="1" x14ac:dyDescent="0.35"/>
    <row r="73" ht="12" customHeight="1" x14ac:dyDescent="0.35"/>
    <row r="74" ht="12" customHeight="1" x14ac:dyDescent="0.35"/>
    <row r="75" ht="12" customHeight="1" x14ac:dyDescent="0.35"/>
    <row r="76" ht="12" customHeight="1" x14ac:dyDescent="0.35"/>
    <row r="77" ht="12" customHeight="1" x14ac:dyDescent="0.35"/>
    <row r="78" ht="12" customHeight="1" x14ac:dyDescent="0.35"/>
    <row r="79" ht="12" customHeight="1" x14ac:dyDescent="0.35"/>
    <row r="80" ht="12" customHeight="1" x14ac:dyDescent="0.35"/>
    <row r="81" ht="12" customHeight="1" x14ac:dyDescent="0.35"/>
    <row r="82" ht="12" customHeight="1" x14ac:dyDescent="0.35"/>
    <row r="83" ht="12" customHeight="1" x14ac:dyDescent="0.35"/>
    <row r="84" ht="12" customHeight="1" x14ac:dyDescent="0.35"/>
    <row r="85" ht="12" customHeight="1" x14ac:dyDescent="0.35"/>
    <row r="86" ht="12" customHeight="1" x14ac:dyDescent="0.35"/>
    <row r="87" ht="12" customHeight="1" x14ac:dyDescent="0.35"/>
    <row r="88" ht="12" customHeight="1" x14ac:dyDescent="0.35"/>
    <row r="89" ht="12" customHeight="1" x14ac:dyDescent="0.35"/>
    <row r="90" ht="12" customHeight="1" x14ac:dyDescent="0.35"/>
    <row r="91" ht="12" customHeight="1" x14ac:dyDescent="0.35"/>
    <row r="92" ht="12" customHeight="1" x14ac:dyDescent="0.35"/>
    <row r="93" ht="12" customHeight="1" x14ac:dyDescent="0.35"/>
    <row r="94" ht="12" customHeight="1" x14ac:dyDescent="0.35"/>
    <row r="95" ht="12" customHeight="1" x14ac:dyDescent="0.35"/>
    <row r="96" ht="12" customHeight="1" x14ac:dyDescent="0.35"/>
    <row r="97" ht="12" customHeight="1" x14ac:dyDescent="0.35"/>
    <row r="98" ht="12" customHeight="1" x14ac:dyDescent="0.35"/>
    <row r="99" ht="12" customHeight="1" x14ac:dyDescent="0.35"/>
    <row r="100" ht="12" customHeight="1" x14ac:dyDescent="0.35"/>
    <row r="101" ht="12" customHeight="1" x14ac:dyDescent="0.35"/>
    <row r="102" ht="12" customHeight="1" x14ac:dyDescent="0.35"/>
    <row r="103" ht="12" customHeight="1" x14ac:dyDescent="0.35"/>
    <row r="104" ht="12" customHeight="1" x14ac:dyDescent="0.35"/>
    <row r="105" ht="12" customHeight="1" x14ac:dyDescent="0.35"/>
    <row r="106" ht="12" customHeight="1" x14ac:dyDescent="0.35"/>
    <row r="107" ht="12" customHeight="1" x14ac:dyDescent="0.35"/>
    <row r="108" ht="12" customHeight="1" x14ac:dyDescent="0.35"/>
    <row r="109" ht="12" customHeight="1" x14ac:dyDescent="0.35"/>
    <row r="110" ht="12" customHeight="1" x14ac:dyDescent="0.35"/>
    <row r="111" ht="12" customHeight="1" x14ac:dyDescent="0.35"/>
    <row r="112" ht="12" customHeight="1" x14ac:dyDescent="0.35"/>
    <row r="113" ht="12" customHeight="1" x14ac:dyDescent="0.35"/>
    <row r="114" ht="12" customHeight="1" x14ac:dyDescent="0.35"/>
    <row r="115" ht="12" customHeight="1" x14ac:dyDescent="0.35"/>
    <row r="116" ht="12" customHeight="1" x14ac:dyDescent="0.35"/>
    <row r="117" ht="12" customHeight="1" x14ac:dyDescent="0.35"/>
    <row r="118" ht="12" customHeight="1" x14ac:dyDescent="0.35"/>
    <row r="119" ht="12" customHeight="1" x14ac:dyDescent="0.35"/>
    <row r="120" ht="12" customHeight="1" x14ac:dyDescent="0.35"/>
    <row r="121" ht="12" customHeight="1" x14ac:dyDescent="0.35"/>
    <row r="122" ht="12" customHeight="1" x14ac:dyDescent="0.35"/>
    <row r="123" ht="12" customHeight="1" x14ac:dyDescent="0.35"/>
    <row r="124" ht="12" customHeight="1" x14ac:dyDescent="0.35"/>
    <row r="125" ht="12" customHeight="1" x14ac:dyDescent="0.35"/>
    <row r="126" ht="12" customHeight="1" x14ac:dyDescent="0.35"/>
    <row r="127" ht="12" customHeight="1" x14ac:dyDescent="0.35"/>
    <row r="128" ht="12" customHeight="1" x14ac:dyDescent="0.35"/>
    <row r="129" ht="12" customHeight="1" x14ac:dyDescent="0.35"/>
    <row r="130" ht="12" customHeight="1" x14ac:dyDescent="0.35"/>
    <row r="131" ht="12" customHeight="1" x14ac:dyDescent="0.35"/>
    <row r="132" ht="12" customHeight="1" x14ac:dyDescent="0.35"/>
    <row r="133" ht="12" customHeight="1" x14ac:dyDescent="0.35"/>
    <row r="134" ht="12" customHeight="1" x14ac:dyDescent="0.35"/>
    <row r="135" ht="12" customHeight="1" x14ac:dyDescent="0.35"/>
    <row r="136" ht="12" customHeight="1" x14ac:dyDescent="0.35"/>
    <row r="137" ht="12" customHeight="1" x14ac:dyDescent="0.35"/>
    <row r="138" ht="12" customHeight="1" x14ac:dyDescent="0.35"/>
    <row r="139" ht="12" customHeight="1" x14ac:dyDescent="0.35"/>
    <row r="140" ht="12" customHeight="1" x14ac:dyDescent="0.35"/>
    <row r="141" ht="12" customHeight="1" x14ac:dyDescent="0.35"/>
    <row r="142" ht="12" customHeight="1" x14ac:dyDescent="0.35"/>
    <row r="143" ht="12" customHeight="1" x14ac:dyDescent="0.35"/>
    <row r="144" ht="12" customHeight="1" x14ac:dyDescent="0.35"/>
    <row r="145" ht="12" customHeight="1" x14ac:dyDescent="0.35"/>
    <row r="146" ht="12" customHeight="1" x14ac:dyDescent="0.35"/>
    <row r="147" ht="12" customHeight="1" x14ac:dyDescent="0.35"/>
    <row r="148" ht="12" customHeight="1" x14ac:dyDescent="0.35"/>
    <row r="149" ht="12" customHeight="1" x14ac:dyDescent="0.35"/>
    <row r="150" ht="12" customHeight="1" x14ac:dyDescent="0.35"/>
    <row r="151" ht="12" customHeight="1" x14ac:dyDescent="0.35"/>
    <row r="152" ht="12" customHeight="1" x14ac:dyDescent="0.35"/>
    <row r="153" ht="12" customHeight="1" x14ac:dyDescent="0.35"/>
    <row r="154" ht="12" customHeight="1" x14ac:dyDescent="0.35"/>
    <row r="155" ht="12" customHeight="1" x14ac:dyDescent="0.35"/>
    <row r="156" ht="12" customHeight="1" x14ac:dyDescent="0.35"/>
    <row r="157" ht="12" customHeight="1" x14ac:dyDescent="0.35"/>
    <row r="158" ht="12" customHeight="1" x14ac:dyDescent="0.35"/>
    <row r="159" ht="12" customHeight="1" x14ac:dyDescent="0.35"/>
    <row r="160" ht="12" customHeight="1" x14ac:dyDescent="0.35"/>
    <row r="161" ht="12" customHeight="1" x14ac:dyDescent="0.35"/>
    <row r="162" ht="12" customHeight="1" x14ac:dyDescent="0.35"/>
    <row r="163" ht="12" customHeight="1" x14ac:dyDescent="0.35"/>
    <row r="164" ht="12" customHeight="1" x14ac:dyDescent="0.35"/>
    <row r="165" ht="12" customHeight="1" x14ac:dyDescent="0.35"/>
    <row r="166" ht="12" customHeight="1" x14ac:dyDescent="0.35"/>
    <row r="167" ht="12" customHeight="1" x14ac:dyDescent="0.35"/>
    <row r="168" ht="12" customHeight="1" x14ac:dyDescent="0.35"/>
    <row r="169" ht="12" customHeight="1" x14ac:dyDescent="0.35"/>
    <row r="170" ht="12" customHeight="1" x14ac:dyDescent="0.35"/>
    <row r="171" ht="12" customHeight="1" x14ac:dyDescent="0.35"/>
    <row r="172" ht="12" customHeight="1" x14ac:dyDescent="0.35"/>
    <row r="173" ht="12" customHeight="1" x14ac:dyDescent="0.35"/>
    <row r="174" ht="12" customHeight="1" x14ac:dyDescent="0.35"/>
    <row r="175" ht="12" customHeight="1" x14ac:dyDescent="0.35"/>
    <row r="176" ht="12" customHeight="1" x14ac:dyDescent="0.35"/>
    <row r="177" ht="12" customHeight="1" x14ac:dyDescent="0.35"/>
    <row r="178" ht="12" customHeight="1" x14ac:dyDescent="0.35"/>
    <row r="179" ht="12" customHeight="1" x14ac:dyDescent="0.35"/>
    <row r="180" ht="12" customHeight="1" x14ac:dyDescent="0.35"/>
    <row r="181" ht="12" customHeight="1" x14ac:dyDescent="0.35"/>
    <row r="182" ht="12" customHeight="1" x14ac:dyDescent="0.35"/>
    <row r="183" ht="12" customHeight="1" x14ac:dyDescent="0.35"/>
    <row r="184" ht="12" customHeight="1" x14ac:dyDescent="0.35"/>
    <row r="185" ht="12" customHeight="1" x14ac:dyDescent="0.35"/>
    <row r="186" ht="12" customHeight="1" x14ac:dyDescent="0.35"/>
    <row r="187" ht="12" customHeight="1" x14ac:dyDescent="0.35"/>
    <row r="188" ht="12" customHeight="1" x14ac:dyDescent="0.35"/>
    <row r="189" ht="12" customHeight="1" x14ac:dyDescent="0.35"/>
    <row r="190" ht="12" customHeight="1" x14ac:dyDescent="0.35"/>
    <row r="191" ht="12" customHeight="1" x14ac:dyDescent="0.35"/>
    <row r="192" ht="12" customHeight="1" x14ac:dyDescent="0.35"/>
    <row r="193" ht="12" customHeight="1" x14ac:dyDescent="0.35"/>
    <row r="194" ht="12" customHeight="1" x14ac:dyDescent="0.35"/>
    <row r="195" ht="12" customHeight="1" x14ac:dyDescent="0.35"/>
    <row r="196" ht="12" customHeight="1" x14ac:dyDescent="0.35"/>
    <row r="197" ht="12" customHeight="1" x14ac:dyDescent="0.35"/>
    <row r="198" ht="12" customHeight="1" x14ac:dyDescent="0.35"/>
    <row r="199" ht="12" customHeight="1" x14ac:dyDescent="0.35"/>
    <row r="200" ht="12" customHeight="1" x14ac:dyDescent="0.35"/>
    <row r="201" ht="12" customHeight="1" x14ac:dyDescent="0.35"/>
    <row r="202" ht="12" customHeight="1" x14ac:dyDescent="0.35"/>
    <row r="203" ht="12" customHeight="1" x14ac:dyDescent="0.35"/>
    <row r="204" ht="12" customHeight="1" x14ac:dyDescent="0.35"/>
    <row r="205" ht="12" customHeight="1" x14ac:dyDescent="0.35"/>
    <row r="206" ht="12" customHeight="1" x14ac:dyDescent="0.35"/>
    <row r="207" ht="12" customHeight="1" x14ac:dyDescent="0.35"/>
    <row r="208" ht="12" customHeight="1" x14ac:dyDescent="0.35"/>
    <row r="209" ht="12" customHeight="1" x14ac:dyDescent="0.35"/>
    <row r="210" ht="12" customHeight="1" x14ac:dyDescent="0.35"/>
    <row r="211" ht="12" customHeight="1" x14ac:dyDescent="0.35"/>
    <row r="212" ht="12" customHeight="1" x14ac:dyDescent="0.35"/>
    <row r="213" ht="12" customHeight="1" x14ac:dyDescent="0.35"/>
    <row r="214" ht="12" customHeight="1" x14ac:dyDescent="0.35"/>
    <row r="215" ht="12" customHeight="1" x14ac:dyDescent="0.35"/>
    <row r="216" ht="12" customHeight="1" x14ac:dyDescent="0.35"/>
    <row r="217" ht="12" customHeight="1" x14ac:dyDescent="0.35"/>
    <row r="218" ht="12" customHeight="1" x14ac:dyDescent="0.35"/>
    <row r="219" ht="12" customHeight="1" x14ac:dyDescent="0.35"/>
    <row r="220" ht="12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GPSA Recomended Payroll Ex</vt:lpstr>
      <vt:lpstr>Percentage Total</vt:lpstr>
      <vt:lpstr>National Minimum Pay Rules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ctaylor</dc:creator>
  <cp:lastModifiedBy>Jane McMahon</cp:lastModifiedBy>
  <dcterms:created xsi:type="dcterms:W3CDTF">2018-02-12T22:26:02Z</dcterms:created>
  <dcterms:modified xsi:type="dcterms:W3CDTF">2022-11-23T04:46:33Z</dcterms:modified>
</cp:coreProperties>
</file>